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Procedimientos/Publicación Contratos/"/>
    </mc:Choice>
  </mc:AlternateContent>
  <xr:revisionPtr revIDLastSave="1249" documentId="13_ncr:20001_{28CDD6A3-6E9E-4825-9AC5-78425B0D7F68}" xr6:coauthVersionLast="47" xr6:coauthVersionMax="47" xr10:uidLastSave="{75D4BD5A-FBCE-4A17-B436-EAE05E9A022C}"/>
  <bookViews>
    <workbookView xWindow="-110" yWindow="-110" windowWidth="19420" windowHeight="10300" xr2:uid="{00000000-000D-0000-FFFF-FFFF00000000}"/>
  </bookViews>
  <sheets>
    <sheet name="CONTRATOS TRLCSP" sheetId="1" r:id="rId1"/>
    <sheet name="ADJUDICATARIOS" sheetId="2" r:id="rId2"/>
    <sheet name="UTES" sheetId="3" r:id="rId3"/>
    <sheet name="APLICACIONES PRESUPUESTARIAS" sheetId="4" r:id="rId4"/>
    <sheet name="Hoja1" sheetId="5" r:id="rId5"/>
  </sheets>
  <definedNames>
    <definedName name="_xlnm.Print_Area" localSheetId="0">'CONTRATOS TRLCSP'!$A$1:$O$22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" l="1"/>
  <c r="I5" i="5" s="1"/>
  <c r="J6" i="5"/>
  <c r="D13" i="5"/>
  <c r="D17" i="5"/>
  <c r="I22" i="1"/>
  <c r="D18" i="5"/>
  <c r="D8" i="5"/>
  <c r="C8" i="5" s="1"/>
  <c r="D14" i="5"/>
  <c r="C14" i="5" s="1"/>
  <c r="I20" i="1"/>
  <c r="F19" i="1" l="1"/>
  <c r="I18" i="1"/>
  <c r="I5" i="1"/>
  <c r="I6" i="1"/>
  <c r="I7" i="1"/>
  <c r="I8" i="1"/>
  <c r="I9" i="1"/>
  <c r="I10" i="1"/>
  <c r="I11" i="1"/>
  <c r="I17" i="1"/>
  <c r="F16" i="1"/>
  <c r="I16" i="1" s="1"/>
  <c r="F15" i="1"/>
  <c r="I12" i="1" l="1"/>
  <c r="I4" i="1" l="1"/>
  <c r="I6" i="5" l="1"/>
  <c r="G22" i="1"/>
  <c r="C13" i="5" l="1"/>
  <c r="C17" i="5"/>
  <c r="C18" i="5" l="1"/>
</calcChain>
</file>

<file path=xl/sharedStrings.xml><?xml version="1.0" encoding="utf-8"?>
<sst xmlns="http://schemas.openxmlformats.org/spreadsheetml/2006/main" count="317" uniqueCount="151">
  <si>
    <t>Objeto</t>
  </si>
  <si>
    <t>Impuestos</t>
  </si>
  <si>
    <t>False</t>
  </si>
  <si>
    <t>Servicios</t>
  </si>
  <si>
    <t>Ordinaria</t>
  </si>
  <si>
    <t>Ley 9/2017</t>
  </si>
  <si>
    <t>Contrato Menor</t>
  </si>
  <si>
    <t>ref_Contrato</t>
  </si>
  <si>
    <t>Cif</t>
  </si>
  <si>
    <t>Ute</t>
  </si>
  <si>
    <t>Nombre</t>
  </si>
  <si>
    <t>Extranjero</t>
  </si>
  <si>
    <t>NumUTEs</t>
  </si>
  <si>
    <t>UTE</t>
  </si>
  <si>
    <t>Descripcion</t>
  </si>
  <si>
    <t>Importe</t>
  </si>
  <si>
    <t>Nº</t>
  </si>
  <si>
    <t>Ref Contrato</t>
  </si>
  <si>
    <t>Fecha Formalizacion</t>
  </si>
  <si>
    <t>Tipo Contrato</t>
  </si>
  <si>
    <t>Forma Tramitacion</t>
  </si>
  <si>
    <t>LegislacionAplicable</t>
  </si>
  <si>
    <t>ProcAdjudicacion</t>
  </si>
  <si>
    <t>LISTADO DE CONTRATOS SUJETOS AL TRLCSP O A LA LEY 9/2017 FORMALIZADOS POR MURCIA ALTA VELOCIDAD EN EL EJERCICIO 2025</t>
  </si>
  <si>
    <t>202502</t>
  </si>
  <si>
    <t>202503</t>
  </si>
  <si>
    <t>202504</t>
  </si>
  <si>
    <t>03/02/2025</t>
  </si>
  <si>
    <t>B-73185084</t>
  </si>
  <si>
    <t>23/01/2025</t>
  </si>
  <si>
    <t>A-30039549</t>
  </si>
  <si>
    <t>10/02/2025</t>
  </si>
  <si>
    <t>Licita &amp; Acción Consultores, S.L</t>
  </si>
  <si>
    <t>Licitadores</t>
  </si>
  <si>
    <t>B-88240841</t>
  </si>
  <si>
    <t>Valor Estimado 
(con iva)</t>
  </si>
  <si>
    <t>Importe Adjudicacion
 (con iva)</t>
  </si>
  <si>
    <t>Presupuesto Licitacion 
(sin iva)</t>
  </si>
  <si>
    <t>Plazo Ejecucion
 Meses</t>
  </si>
  <si>
    <t>202407</t>
  </si>
  <si>
    <t>08/04/2025</t>
  </si>
  <si>
    <t>06/05/2025</t>
  </si>
  <si>
    <t>B-30168058</t>
  </si>
  <si>
    <t>Abierto</t>
  </si>
  <si>
    <t>21/05/2025</t>
  </si>
  <si>
    <t>202507</t>
  </si>
  <si>
    <t>B-86260247</t>
  </si>
  <si>
    <t>202508</t>
  </si>
  <si>
    <t>19/05/2025</t>
  </si>
  <si>
    <t>B-73251126</t>
  </si>
  <si>
    <t>Tipo de Contrato</t>
  </si>
  <si>
    <t>Otros</t>
  </si>
  <si>
    <t>Contratos adjudicados a pymes</t>
  </si>
  <si>
    <t>Pyme</t>
  </si>
  <si>
    <t>No Pyme</t>
  </si>
  <si>
    <t>SI</t>
  </si>
  <si>
    <t>Abierto criterio precio</t>
  </si>
  <si>
    <t>Restringido criterio precio</t>
  </si>
  <si>
    <t>Procedimiento negociado con publicidad</t>
  </si>
  <si>
    <t>Procedimiento negociado sin publicidad</t>
  </si>
  <si>
    <t>Diálogo competitivo</t>
  </si>
  <si>
    <t>Adjudicación directa</t>
  </si>
  <si>
    <t>Contratación centralizada</t>
  </si>
  <si>
    <t>Concurso de proyectos</t>
  </si>
  <si>
    <t>Procedimiento de asociación para la innovación</t>
  </si>
  <si>
    <t>Sistema dinámico de adquisición</t>
  </si>
  <si>
    <t>Número</t>
  </si>
  <si>
    <t>%</t>
  </si>
  <si>
    <t>202427</t>
  </si>
  <si>
    <t xml:space="preserve">Abierto </t>
  </si>
  <si>
    <t xml:space="preserve">% </t>
  </si>
  <si>
    <t>Menos de 250 empleados</t>
  </si>
  <si>
    <t>Facturación inferior a 50 millones de euros</t>
  </si>
  <si>
    <t>202506</t>
  </si>
  <si>
    <t>25/06/2025</t>
  </si>
  <si>
    <t>202511</t>
  </si>
  <si>
    <t>26/06/2025</t>
  </si>
  <si>
    <t>Van Beveren, S.L</t>
  </si>
  <si>
    <t>B-01814557</t>
  </si>
  <si>
    <t>202510</t>
  </si>
  <si>
    <t>202512</t>
  </si>
  <si>
    <t>202513</t>
  </si>
  <si>
    <t>202509</t>
  </si>
  <si>
    <t>22/09/2025</t>
  </si>
  <si>
    <t>01/10/2025</t>
  </si>
  <si>
    <t>04/09/2025</t>
  </si>
  <si>
    <t>26/08/2025</t>
  </si>
  <si>
    <t>06/08/2025</t>
  </si>
  <si>
    <t>Chubb European Group SE, Sucursal en España</t>
  </si>
  <si>
    <t>B-30026306</t>
  </si>
  <si>
    <t>B-73504540</t>
  </si>
  <si>
    <t>202422</t>
  </si>
  <si>
    <t>202422-I</t>
  </si>
  <si>
    <t>02/04/2025</t>
  </si>
  <si>
    <t>Concurso de proyectos Plaza Central</t>
  </si>
  <si>
    <t>Concurso</t>
  </si>
  <si>
    <t>30/07/2025</t>
  </si>
  <si>
    <t>22/08/2025</t>
  </si>
  <si>
    <t>Fecha
 Adjudicacion</t>
  </si>
  <si>
    <t>Negociado sin publicidad</t>
  </si>
  <si>
    <t>202515</t>
  </si>
  <si>
    <t>202514</t>
  </si>
  <si>
    <t>17/07/2025</t>
  </si>
  <si>
    <t>Suministros</t>
  </si>
  <si>
    <t>10/07/2025</t>
  </si>
  <si>
    <t>04/08/2025</t>
  </si>
  <si>
    <t>Fasle</t>
  </si>
  <si>
    <t>Amazon EU S.a r.l.</t>
  </si>
  <si>
    <t>Francisco Javier Peña Galiano</t>
  </si>
  <si>
    <t>Enrique Mínguez Martínez</t>
  </si>
  <si>
    <t>27431272-T</t>
  </si>
  <si>
    <t>8980850-V</t>
  </si>
  <si>
    <t>B-19776814</t>
  </si>
  <si>
    <t>A-78923125</t>
  </si>
  <si>
    <t>True</t>
  </si>
  <si>
    <t>NO</t>
  </si>
  <si>
    <t>Redacción de Proyecto Plaza Central y AT a la Dir. Obra</t>
  </si>
  <si>
    <t>Asesoramiento financiero</t>
  </si>
  <si>
    <t>Asesoría jurídica, apoyo informático y de consultoría</t>
  </si>
  <si>
    <t>Guardamuebles</t>
  </si>
  <si>
    <t>Seguro de accidentes</t>
  </si>
  <si>
    <t>Seguro de responsabilidad civil</t>
  </si>
  <si>
    <t>Asesoría financiera, laboral y contable</t>
  </si>
  <si>
    <t>Equipo informático</t>
  </si>
  <si>
    <t>Telefonía integral e internet</t>
  </si>
  <si>
    <t>ACE Edificación. S.L</t>
  </si>
  <si>
    <t>Mudanzas Castillo, S.L.</t>
  </si>
  <si>
    <t>Cauce Consultores de Negocio, S.L.</t>
  </si>
  <si>
    <t>Ulargui Estudio, S.L.</t>
  </si>
  <si>
    <t>Telefónica Móviles de España, S.A.U.</t>
  </si>
  <si>
    <t>Urbanizadora Municipal S.A.</t>
  </si>
  <si>
    <t>Urbanizadora Municipal, S.A.</t>
  </si>
  <si>
    <t>Azentia Desarrollo e Ingeniería, S.L.</t>
  </si>
  <si>
    <t>Business Control Abaco, S.L.</t>
  </si>
  <si>
    <t>Grupo Adaptalia Legal y Formativo, S.L.</t>
  </si>
  <si>
    <t>Asist. Téc. Control de Calidad de la Redacción de los Proyectos de Urbanización</t>
  </si>
  <si>
    <t>Asistencia Técnica a la mesa de contratación  expediente 202421</t>
  </si>
  <si>
    <t>Asistencia Técnica urbanística</t>
  </si>
  <si>
    <t>Asistencia jurídica y consultoría para licitaciones a través de PLACSP</t>
  </si>
  <si>
    <t>Asistencia Técnica a la mesa de contratación del expediente 202501</t>
  </si>
  <si>
    <t>Gestión del Canal de denuncias</t>
  </si>
  <si>
    <t>08980850-V</t>
  </si>
  <si>
    <t>W0184081H</t>
  </si>
  <si>
    <t>W0067389G</t>
  </si>
  <si>
    <t>Asistencia Técnica para la evaluación de informes justificativos de baja</t>
  </si>
  <si>
    <t>NOTA: En el periodo no se han producido modificaciones de los contratos informados</t>
  </si>
  <si>
    <t>Revisión</t>
  </si>
  <si>
    <t>B-90449331</t>
  </si>
  <si>
    <t xml:space="preserve">31595472-G </t>
  </si>
  <si>
    <t>José Luis Daroca Bruño</t>
  </si>
  <si>
    <t>Práctica arquitectura y urbanismos S.L.P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</si>
</sst>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"/>
    <numFmt numFmtId="165" formatCode="#,##0.00\ &quot;€&quot;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D9C4"/>
        <bgColor rgb="FFDDD9C4"/>
      </patternFill>
    </fill>
    <fill>
      <patternFill patternType="solid">
        <fgColor rgb="FFFFB9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DDD9C4"/>
      </patternFill>
    </fill>
    <fill>
      <patternFill patternType="solid">
        <fgColor rgb="FFFFDDDD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3">
    <xf numFmtId="0" fontId="0" fillId="0" borderId="0" xfId="0"/>
    <xf numFmtId="49" fontId="0" fillId="0" borderId="1" xfId="0" applyNumberFormat="1" applyBorder="1"/>
    <xf numFmtId="49" fontId="1" fillId="2" borderId="1" xfId="0" applyNumberFormat="1" applyFont="1" applyFill="1" applyBorder="1"/>
    <xf numFmtId="164" fontId="0" fillId="0" borderId="1" xfId="0" applyNumberFormat="1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1" fillId="5" borderId="1" xfId="0" applyNumberFormat="1" applyFont="1" applyFill="1" applyBorder="1"/>
    <xf numFmtId="165" fontId="0" fillId="0" borderId="0" xfId="0" applyNumberFormat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0" fontId="6" fillId="0" borderId="0" xfId="0" applyFont="1"/>
    <xf numFmtId="165" fontId="6" fillId="0" borderId="1" xfId="1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shrinkToFit="1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1" xfId="0" applyNumberFormat="1" applyBorder="1"/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10" xfId="0" applyNumberFormat="1" applyBorder="1"/>
    <xf numFmtId="0" fontId="0" fillId="0" borderId="4" xfId="0" applyBorder="1"/>
    <xf numFmtId="0" fontId="2" fillId="0" borderId="10" xfId="0" applyFont="1" applyBorder="1"/>
    <xf numFmtId="0" fontId="0" fillId="0" borderId="12" xfId="0" applyBorder="1"/>
    <xf numFmtId="2" fontId="0" fillId="0" borderId="10" xfId="2" applyNumberFormat="1" applyFont="1" applyBorder="1" applyAlignment="1">
      <alignment horizontal="center"/>
    </xf>
    <xf numFmtId="2" fontId="0" fillId="0" borderId="11" xfId="2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2" fillId="0" borderId="0" xfId="0" applyFont="1"/>
    <xf numFmtId="2" fontId="0" fillId="0" borderId="0" xfId="2" applyNumberFormat="1" applyFont="1" applyBorder="1" applyAlignment="1">
      <alignment horizontal="center"/>
    </xf>
    <xf numFmtId="1" fontId="0" fillId="0" borderId="0" xfId="2" applyNumberFormat="1" applyFont="1" applyBorder="1"/>
    <xf numFmtId="165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65" fontId="9" fillId="0" borderId="1" xfId="1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0" xfId="0" applyFont="1"/>
    <xf numFmtId="165" fontId="6" fillId="4" borderId="1" xfId="0" applyNumberFormat="1" applyFont="1" applyFill="1" applyBorder="1" applyAlignment="1">
      <alignment horizontal="center"/>
    </xf>
    <xf numFmtId="165" fontId="6" fillId="4" borderId="0" xfId="0" applyNumberFormat="1" applyFont="1" applyFill="1" applyAlignment="1">
      <alignment horizontal="center"/>
    </xf>
    <xf numFmtId="49" fontId="3" fillId="4" borderId="0" xfId="0" applyNumberFormat="1" applyFont="1" applyFill="1" applyAlignment="1">
      <alignment vertical="center"/>
    </xf>
    <xf numFmtId="49" fontId="3" fillId="4" borderId="0" xfId="0" applyNumberFormat="1" applyFont="1" applyFill="1" applyAlignment="1">
      <alignment horizontal="center" vertical="center"/>
    </xf>
    <xf numFmtId="0" fontId="0" fillId="0" borderId="13" xfId="0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165" fontId="6" fillId="0" borderId="13" xfId="1" applyNumberFormat="1" applyFont="1" applyBorder="1" applyAlignment="1">
      <alignment horizontal="right"/>
    </xf>
    <xf numFmtId="2" fontId="6" fillId="0" borderId="13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49" fontId="6" fillId="0" borderId="13" xfId="0" applyNumberFormat="1" applyFont="1" applyBorder="1"/>
    <xf numFmtId="49" fontId="4" fillId="5" borderId="7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49" fontId="4" fillId="5" borderId="14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justify" wrapText="1"/>
    </xf>
    <xf numFmtId="49" fontId="5" fillId="5" borderId="15" xfId="0" applyNumberFormat="1" applyFont="1" applyFill="1" applyBorder="1" applyAlignment="1">
      <alignment horizontal="center" vertical="justify" wrapText="1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16" xfId="0" applyNumberFormat="1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2" fontId="0" fillId="0" borderId="6" xfId="2" applyNumberFormat="1" applyFont="1" applyBorder="1" applyAlignment="1">
      <alignment horizontal="center"/>
    </xf>
    <xf numFmtId="165" fontId="0" fillId="0" borderId="12" xfId="0" applyNumberFormat="1" applyBorder="1"/>
    <xf numFmtId="2" fontId="0" fillId="0" borderId="17" xfId="0" applyNumberFormat="1" applyBorder="1" applyAlignment="1">
      <alignment horizontal="center"/>
    </xf>
    <xf numFmtId="2" fontId="0" fillId="0" borderId="12" xfId="0" applyNumberFormat="1" applyBorder="1"/>
    <xf numFmtId="2" fontId="0" fillId="0" borderId="10" xfId="0" applyNumberFormat="1" applyBorder="1"/>
    <xf numFmtId="2" fontId="0" fillId="0" borderId="10" xfId="2" applyNumberFormat="1" applyFont="1" applyBorder="1"/>
    <xf numFmtId="2" fontId="0" fillId="0" borderId="4" xfId="0" applyNumberFormat="1" applyBorder="1" applyAlignment="1">
      <alignment horizontal="center"/>
    </xf>
    <xf numFmtId="14" fontId="1" fillId="6" borderId="7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2" fillId="0" borderId="1" xfId="0" applyNumberFormat="1" applyFont="1" applyFill="1" applyBorder="1"/>
    <xf numFmtId="49" fontId="2" fillId="0" borderId="1" xfId="0" quotePrefix="1" applyNumberFormat="1" applyFont="1" applyBorder="1"/>
    <xf numFmtId="0" fontId="2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DDDD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Nº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806526326105158E-3"/>
          <c:y val="0.26761368732998431"/>
          <c:w val="0.94382381669112225"/>
          <c:h val="0.707812221896941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7B7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Hoja1!$F$5:$F$6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Hoja1!$G$5:$G$6</c:f>
              <c:numCache>
                <c:formatCode>General</c:formatCode>
                <c:ptCount val="2"/>
                <c:pt idx="0">
                  <c:v>4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9-4790-8F39-A7BD5EAEE3F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86830175"/>
        <c:axId val="1186835935"/>
      </c:barChart>
      <c:valAx>
        <c:axId val="11868359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6830175"/>
        <c:crosses val="autoZero"/>
        <c:crossBetween val="between"/>
      </c:valAx>
      <c:catAx>
        <c:axId val="1186830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6835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% Volumen Presupuestario adjudicado a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641370750565069E-2"/>
          <c:y val="0.27936122338333808"/>
          <c:w val="0.94168323392975484"/>
          <c:h val="0.707812221896941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1E3-4C25-90D1-47020099D506}"/>
              </c:ext>
            </c:extLst>
          </c:dPt>
          <c:dPt>
            <c:idx val="1"/>
            <c:bubble3D val="0"/>
            <c:spPr>
              <a:solidFill>
                <a:srgbClr val="FFB7B7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1E3-4C25-90D1-47020099D5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Hoja1!$H$5:$H$6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Hoja1!$I$5:$I$6</c:f>
              <c:numCache>
                <c:formatCode>0.00</c:formatCode>
                <c:ptCount val="2"/>
                <c:pt idx="0">
                  <c:v>0.53625383121047665</c:v>
                </c:pt>
                <c:pt idx="1">
                  <c:v>99.463746168789541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C25-90D1-47020099D5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11E3-4C25-90D1-47020099D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1E3-4C25-90D1-47020099D5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Hoja1!$H$5:$H$6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Hoja1!$J$5:$J$6</c:f>
              <c:numCache>
                <c:formatCode>#,##0.00\ "€"</c:formatCode>
                <c:ptCount val="2"/>
                <c:pt idx="0">
                  <c:v>4051.8277685950416</c:v>
                </c:pt>
                <c:pt idx="1">
                  <c:v>751528.37190082646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C25-90D1-47020099D50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Distribución</a:t>
            </a:r>
            <a:r>
              <a:rPr lang="es-ES" sz="1400" u="sng" baseline="0"/>
              <a:t> % en términos presupuestarios según procedimiento de licitación</a:t>
            </a:r>
            <a:endParaRPr lang="es-ES" sz="1400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188034188034191E-2"/>
          <c:y val="0.18968925175289006"/>
          <c:w val="0.50163225548223478"/>
          <c:h val="0.6321318944312265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1A8-46F6-969B-66D4925068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1A8-46F6-969B-66D4925068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1A8-46F6-969B-66D4925068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1A8-46F6-969B-66D4925068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8-46F6-969B-66D4925068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1A8-46F6-969B-66D4925068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1A8-46F6-969B-66D4925068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31A8-46F6-969B-66D4925068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31A8-46F6-969B-66D4925068A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31A8-46F6-969B-66D4925068A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31A8-46F6-969B-66D4925068A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31A8-46F6-969B-66D4925068A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31A8-46F6-969B-66D4925068A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Hoja1!$B$5:$B$17</c:f>
              <c:strCache>
                <c:ptCount val="13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</c:strCache>
            </c:strRef>
          </c:cat>
          <c:val>
            <c:numRef>
              <c:f>Hoja1!$C$5:$C$17</c:f>
              <c:numCache>
                <c:formatCode>0.00</c:formatCode>
                <c:ptCount val="13"/>
                <c:pt idx="3">
                  <c:v>65.921129248479673</c:v>
                </c:pt>
                <c:pt idx="8">
                  <c:v>15.652293184881854</c:v>
                </c:pt>
                <c:pt idx="9">
                  <c:v>8.7350092060215552</c:v>
                </c:pt>
                <c:pt idx="12">
                  <c:v>9.6915683606169374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5-499D-B3C3-2BA86E251F1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461021319703464"/>
          <c:y val="0.18563886779379474"/>
          <c:w val="0.33642442467970857"/>
          <c:h val="0.7102436502492025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4857749</xdr:colOff>
      <xdr:row>25</xdr:row>
      <xdr:rowOff>20637</xdr:rowOff>
    </xdr:from>
    <xdr:to>
      <xdr:col>10</xdr:col>
      <xdr:colOff>9525</xdr:colOff>
      <xdr:row>41</xdr:row>
      <xdr:rowOff>104775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650C7A-6DA8-0277-2F7A-CF4DD424D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203198</xdr:colOff>
      <xdr:row>25</xdr:row>
      <xdr:rowOff>20636</xdr:rowOff>
    </xdr:from>
    <xdr:to>
      <xdr:col>16</xdr:col>
      <xdr:colOff>809624</xdr:colOff>
      <xdr:row>44</xdr:row>
      <xdr:rowOff>25400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6E0344C-B25D-5B8B-75F4-589CDC6A8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311150</xdr:colOff>
      <xdr:row>25</xdr:row>
      <xdr:rowOff>36512</xdr:rowOff>
    </xdr:from>
    <xdr:to>
      <xdr:col>4</xdr:col>
      <xdr:colOff>4133850</xdr:colOff>
      <xdr:row>46</xdr:row>
      <xdr:rowOff>47625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279BBBB-B234-D6C4-DBD6-A9468367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8"/>
  <sheetViews>
    <sheetView tabSelected="1" zoomScale="70" zoomScaleNormal="70" zoomScaleSheetLayoutView="85" workbookViewId="0">
      <selection activeCell="E16" sqref="E16"/>
    </sheetView>
  </sheetViews>
  <sheetFormatPr baseColWidth="10" defaultRowHeight="14.5" x14ac:dyDescent="0.35"/>
  <cols>
    <col min="1" max="1" width="5" customWidth="1"/>
    <col min="2" max="2" width="9.54296875" style="7" bestFit="1" customWidth="1"/>
    <col min="3" max="3" width="10.6328125" customWidth="1"/>
    <col min="4" max="4" width="14.54296875" customWidth="1"/>
    <col min="5" max="5" width="78.90625" customWidth="1"/>
    <col min="6" max="6" width="11.1796875" bestFit="1" customWidth="1"/>
    <col min="7" max="7" width="12.54296875" customWidth="1"/>
    <col min="8" max="8" width="9.81640625" hidden="1" customWidth="1"/>
    <col min="9" max="9" width="12.54296875" customWidth="1"/>
    <col min="10" max="10" width="10.81640625" customWidth="1"/>
    <col min="11" max="11" width="9" bestFit="1" customWidth="1"/>
    <col min="12" max="12" width="11.1796875" bestFit="1" customWidth="1"/>
    <col min="13" max="13" width="15.81640625" customWidth="1"/>
    <col min="14" max="14" width="16.1796875" bestFit="1" customWidth="1"/>
    <col min="15" max="15" width="20.453125" bestFit="1" customWidth="1"/>
    <col min="16" max="16" width="5.1796875" bestFit="1" customWidth="1"/>
    <col min="17" max="17" width="16.54296875" customWidth="1"/>
    <col min="18" max="33" width="25" customWidth="1"/>
  </cols>
  <sheetData>
    <row r="1" spans="1:18" ht="27.75" customHeight="1" thickBot="1" x14ac:dyDescent="0.4">
      <c r="A1" s="87" t="s">
        <v>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5">
        <v>45930</v>
      </c>
      <c r="R1" s="86" t="s">
        <v>146</v>
      </c>
    </row>
    <row r="2" spans="1:18" ht="11.25" customHeight="1" thickBot="1" x14ac:dyDescent="0.4">
      <c r="A2" s="58"/>
      <c r="B2" s="59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8" s="4" customFormat="1" ht="36.5" thickBot="1" x14ac:dyDescent="0.4">
      <c r="A3" s="66" t="s">
        <v>16</v>
      </c>
      <c r="B3" s="67" t="s">
        <v>17</v>
      </c>
      <c r="C3" s="68" t="s">
        <v>98</v>
      </c>
      <c r="D3" s="69" t="s">
        <v>18</v>
      </c>
      <c r="E3" s="67" t="s">
        <v>0</v>
      </c>
      <c r="F3" s="70" t="s">
        <v>35</v>
      </c>
      <c r="G3" s="72" t="s">
        <v>36</v>
      </c>
      <c r="H3" s="71" t="s">
        <v>1</v>
      </c>
      <c r="I3" s="73" t="s">
        <v>37</v>
      </c>
      <c r="J3" s="68" t="s">
        <v>38</v>
      </c>
      <c r="K3" s="74" t="s">
        <v>33</v>
      </c>
      <c r="L3" s="67" t="s">
        <v>19</v>
      </c>
      <c r="M3" s="74" t="s">
        <v>20</v>
      </c>
      <c r="N3" s="75" t="s">
        <v>21</v>
      </c>
      <c r="O3" s="75" t="s">
        <v>22</v>
      </c>
      <c r="P3" s="76" t="s">
        <v>53</v>
      </c>
    </row>
    <row r="4" spans="1:18" x14ac:dyDescent="0.35">
      <c r="A4" s="60">
        <v>1</v>
      </c>
      <c r="B4" s="61" t="s">
        <v>24</v>
      </c>
      <c r="C4" s="61" t="s">
        <v>29</v>
      </c>
      <c r="D4" s="61" t="s">
        <v>29</v>
      </c>
      <c r="E4" s="15" t="s">
        <v>136</v>
      </c>
      <c r="F4" s="62">
        <v>7617.07</v>
      </c>
      <c r="G4" s="62">
        <v>7898.88</v>
      </c>
      <c r="H4" s="62"/>
      <c r="I4" s="62">
        <f>+F4/1.21</f>
        <v>6295.0991735537191</v>
      </c>
      <c r="J4" s="63">
        <v>1</v>
      </c>
      <c r="K4" s="64">
        <v>1</v>
      </c>
      <c r="L4" s="61" t="s">
        <v>3</v>
      </c>
      <c r="M4" s="61" t="s">
        <v>4</v>
      </c>
      <c r="N4" s="61" t="s">
        <v>5</v>
      </c>
      <c r="O4" s="65" t="s">
        <v>6</v>
      </c>
      <c r="P4" s="61" t="s">
        <v>55</v>
      </c>
    </row>
    <row r="5" spans="1:18" x14ac:dyDescent="0.35">
      <c r="A5" s="6">
        <v>2</v>
      </c>
      <c r="B5" s="13" t="s">
        <v>25</v>
      </c>
      <c r="C5" s="13" t="s">
        <v>27</v>
      </c>
      <c r="D5" s="13" t="s">
        <v>27</v>
      </c>
      <c r="E5" s="14" t="s">
        <v>137</v>
      </c>
      <c r="F5" s="16">
        <v>17716.86</v>
      </c>
      <c r="G5" s="16">
        <v>17598.68</v>
      </c>
      <c r="H5" s="16"/>
      <c r="I5" s="16">
        <f t="shared" ref="I5:I11" si="0">+F5/1.21</f>
        <v>14642.03305785124</v>
      </c>
      <c r="J5" s="17">
        <v>12</v>
      </c>
      <c r="K5" s="18">
        <v>3</v>
      </c>
      <c r="L5" s="13" t="s">
        <v>3</v>
      </c>
      <c r="M5" s="13" t="s">
        <v>4</v>
      </c>
      <c r="N5" s="13" t="s">
        <v>5</v>
      </c>
      <c r="O5" s="14" t="s">
        <v>6</v>
      </c>
      <c r="P5" s="13" t="s">
        <v>55</v>
      </c>
    </row>
    <row r="6" spans="1:18" x14ac:dyDescent="0.35">
      <c r="A6" s="5">
        <v>3</v>
      </c>
      <c r="B6" s="13" t="s">
        <v>26</v>
      </c>
      <c r="C6" s="13" t="s">
        <v>31</v>
      </c>
      <c r="D6" s="13" t="s">
        <v>31</v>
      </c>
      <c r="E6" s="14" t="s">
        <v>138</v>
      </c>
      <c r="F6" s="16">
        <v>11504.8</v>
      </c>
      <c r="G6" s="16">
        <v>4950.5</v>
      </c>
      <c r="H6" s="16"/>
      <c r="I6" s="16">
        <f t="shared" si="0"/>
        <v>9508.0991735537191</v>
      </c>
      <c r="J6" s="17">
        <v>12</v>
      </c>
      <c r="K6" s="18">
        <v>3</v>
      </c>
      <c r="L6" s="13" t="s">
        <v>3</v>
      </c>
      <c r="M6" s="13" t="s">
        <v>4</v>
      </c>
      <c r="N6" s="13" t="s">
        <v>5</v>
      </c>
      <c r="O6" s="14" t="s">
        <v>6</v>
      </c>
      <c r="P6" s="13" t="s">
        <v>55</v>
      </c>
    </row>
    <row r="7" spans="1:18" x14ac:dyDescent="0.35">
      <c r="A7" s="5">
        <v>4</v>
      </c>
      <c r="B7" s="13" t="s">
        <v>68</v>
      </c>
      <c r="C7" s="13" t="s">
        <v>40</v>
      </c>
      <c r="D7" s="13" t="s">
        <v>41</v>
      </c>
      <c r="E7" s="19" t="s">
        <v>135</v>
      </c>
      <c r="F7" s="16">
        <v>143101.41</v>
      </c>
      <c r="G7" s="16">
        <v>83490</v>
      </c>
      <c r="H7" s="16"/>
      <c r="I7" s="16">
        <f t="shared" si="0"/>
        <v>118265.62809917355</v>
      </c>
      <c r="J7" s="17">
        <v>18</v>
      </c>
      <c r="K7" s="18">
        <v>5</v>
      </c>
      <c r="L7" s="13" t="s">
        <v>3</v>
      </c>
      <c r="M7" s="13" t="s">
        <v>4</v>
      </c>
      <c r="N7" s="13" t="s">
        <v>5</v>
      </c>
      <c r="O7" s="14" t="s">
        <v>43</v>
      </c>
      <c r="P7" s="13" t="s">
        <v>55</v>
      </c>
    </row>
    <row r="8" spans="1:18" x14ac:dyDescent="0.35">
      <c r="A8" s="5">
        <v>5</v>
      </c>
      <c r="B8" s="13" t="s">
        <v>47</v>
      </c>
      <c r="C8" s="13" t="s">
        <v>48</v>
      </c>
      <c r="D8" s="13" t="s">
        <v>48</v>
      </c>
      <c r="E8" s="19" t="s">
        <v>139</v>
      </c>
      <c r="F8" s="16">
        <v>4525.25</v>
      </c>
      <c r="G8" s="16">
        <v>1512.5</v>
      </c>
      <c r="H8" s="16"/>
      <c r="I8" s="16">
        <f t="shared" si="0"/>
        <v>3739.8760330578511</v>
      </c>
      <c r="J8" s="17">
        <v>1</v>
      </c>
      <c r="K8" s="18">
        <v>1</v>
      </c>
      <c r="L8" s="13" t="s">
        <v>3</v>
      </c>
      <c r="M8" s="13" t="s">
        <v>4</v>
      </c>
      <c r="N8" s="13" t="s">
        <v>5</v>
      </c>
      <c r="O8" s="14" t="s">
        <v>6</v>
      </c>
      <c r="P8" s="13" t="s">
        <v>55</v>
      </c>
    </row>
    <row r="9" spans="1:18" x14ac:dyDescent="0.35">
      <c r="A9" s="5">
        <v>6</v>
      </c>
      <c r="B9" s="13" t="s">
        <v>45</v>
      </c>
      <c r="C9" s="13" t="s">
        <v>44</v>
      </c>
      <c r="D9" s="13" t="s">
        <v>44</v>
      </c>
      <c r="E9" s="19" t="s">
        <v>140</v>
      </c>
      <c r="F9" s="16">
        <v>896.61</v>
      </c>
      <c r="G9" s="16">
        <v>605</v>
      </c>
      <c r="H9" s="16"/>
      <c r="I9" s="16">
        <f t="shared" si="0"/>
        <v>741</v>
      </c>
      <c r="J9" s="17">
        <v>12</v>
      </c>
      <c r="K9" s="18">
        <v>4</v>
      </c>
      <c r="L9" s="13" t="s">
        <v>3</v>
      </c>
      <c r="M9" s="13" t="s">
        <v>4</v>
      </c>
      <c r="N9" s="13" t="s">
        <v>5</v>
      </c>
      <c r="O9" s="14" t="s">
        <v>6</v>
      </c>
      <c r="P9" s="13" t="s">
        <v>55</v>
      </c>
    </row>
    <row r="10" spans="1:18" x14ac:dyDescent="0.35">
      <c r="A10" s="5">
        <v>7</v>
      </c>
      <c r="B10" s="13" t="s">
        <v>73</v>
      </c>
      <c r="C10" s="13" t="s">
        <v>74</v>
      </c>
      <c r="D10" s="13" t="s">
        <v>74</v>
      </c>
      <c r="E10" s="19" t="s">
        <v>117</v>
      </c>
      <c r="F10" s="16">
        <v>6852.29</v>
      </c>
      <c r="G10" s="16">
        <v>6655</v>
      </c>
      <c r="H10" s="16"/>
      <c r="I10" s="16">
        <f t="shared" si="0"/>
        <v>5663.0495867768595</v>
      </c>
      <c r="J10" s="17">
        <v>12</v>
      </c>
      <c r="K10" s="18">
        <v>2</v>
      </c>
      <c r="L10" s="13" t="s">
        <v>3</v>
      </c>
      <c r="M10" s="13" t="s">
        <v>4</v>
      </c>
      <c r="N10" s="13" t="s">
        <v>5</v>
      </c>
      <c r="O10" s="14" t="s">
        <v>6</v>
      </c>
      <c r="P10" s="13" t="s">
        <v>55</v>
      </c>
    </row>
    <row r="11" spans="1:18" x14ac:dyDescent="0.35">
      <c r="A11" s="5">
        <v>8</v>
      </c>
      <c r="B11" s="13" t="s">
        <v>75</v>
      </c>
      <c r="C11" s="13" t="s">
        <v>76</v>
      </c>
      <c r="D11" s="13" t="s">
        <v>76</v>
      </c>
      <c r="E11" s="19" t="s">
        <v>118</v>
      </c>
      <c r="F11" s="16">
        <v>8330.85</v>
      </c>
      <c r="G11" s="16">
        <v>5324</v>
      </c>
      <c r="H11" s="16"/>
      <c r="I11" s="16">
        <f t="shared" si="0"/>
        <v>6885.0000000000009</v>
      </c>
      <c r="J11" s="17">
        <v>4</v>
      </c>
      <c r="K11" s="18">
        <v>1</v>
      </c>
      <c r="L11" s="13" t="s">
        <v>3</v>
      </c>
      <c r="M11" s="13" t="s">
        <v>4</v>
      </c>
      <c r="N11" s="13" t="s">
        <v>5</v>
      </c>
      <c r="O11" s="14" t="s">
        <v>6</v>
      </c>
      <c r="P11" s="13" t="s">
        <v>55</v>
      </c>
    </row>
    <row r="12" spans="1:18" x14ac:dyDescent="0.35">
      <c r="A12" s="92">
        <v>9</v>
      </c>
      <c r="B12" s="13" t="s">
        <v>79</v>
      </c>
      <c r="C12" s="13" t="s">
        <v>85</v>
      </c>
      <c r="D12" s="13" t="s">
        <v>85</v>
      </c>
      <c r="E12" s="19" t="s">
        <v>119</v>
      </c>
      <c r="F12" s="16">
        <v>3844.17</v>
      </c>
      <c r="G12" s="16">
        <v>1016.4</v>
      </c>
      <c r="H12" s="16"/>
      <c r="I12" s="16">
        <f>+F12/1.21</f>
        <v>3177</v>
      </c>
      <c r="J12" s="17">
        <v>12</v>
      </c>
      <c r="K12" s="18">
        <v>3</v>
      </c>
      <c r="L12" s="13" t="s">
        <v>3</v>
      </c>
      <c r="M12" s="13" t="s">
        <v>4</v>
      </c>
      <c r="N12" s="13" t="s">
        <v>5</v>
      </c>
      <c r="O12" s="14" t="s">
        <v>6</v>
      </c>
      <c r="P12" s="13" t="s">
        <v>55</v>
      </c>
    </row>
    <row r="13" spans="1:18" x14ac:dyDescent="0.35">
      <c r="A13" s="92">
        <v>10</v>
      </c>
      <c r="B13" s="13" t="s">
        <v>80</v>
      </c>
      <c r="C13" s="13" t="s">
        <v>86</v>
      </c>
      <c r="D13" s="13" t="s">
        <v>86</v>
      </c>
      <c r="E13" s="19" t="s">
        <v>121</v>
      </c>
      <c r="F13" s="16">
        <v>1100</v>
      </c>
      <c r="G13" s="16">
        <v>1002.55</v>
      </c>
      <c r="H13" s="16"/>
      <c r="I13" s="16">
        <v>1100</v>
      </c>
      <c r="J13" s="17">
        <v>12</v>
      </c>
      <c r="K13" s="18">
        <v>3</v>
      </c>
      <c r="L13" s="13" t="s">
        <v>3</v>
      </c>
      <c r="M13" s="13" t="s">
        <v>4</v>
      </c>
      <c r="N13" s="13" t="s">
        <v>5</v>
      </c>
      <c r="O13" s="14" t="s">
        <v>6</v>
      </c>
      <c r="P13" s="13" t="s">
        <v>115</v>
      </c>
    </row>
    <row r="14" spans="1:18" x14ac:dyDescent="0.35">
      <c r="A14" s="92">
        <v>11</v>
      </c>
      <c r="B14" s="13" t="s">
        <v>81</v>
      </c>
      <c r="C14" s="13" t="s">
        <v>87</v>
      </c>
      <c r="D14" s="13" t="s">
        <v>87</v>
      </c>
      <c r="E14" s="19" t="s">
        <v>120</v>
      </c>
      <c r="F14" s="16">
        <v>300</v>
      </c>
      <c r="G14" s="16">
        <v>112.12</v>
      </c>
      <c r="H14" s="16"/>
      <c r="I14" s="16">
        <v>300</v>
      </c>
      <c r="J14" s="17">
        <v>12</v>
      </c>
      <c r="K14" s="18">
        <v>3</v>
      </c>
      <c r="L14" s="13" t="s">
        <v>3</v>
      </c>
      <c r="M14" s="13" t="s">
        <v>4</v>
      </c>
      <c r="N14" s="13" t="s">
        <v>5</v>
      </c>
      <c r="O14" s="14" t="s">
        <v>6</v>
      </c>
      <c r="P14" s="13" t="s">
        <v>115</v>
      </c>
    </row>
    <row r="15" spans="1:18" x14ac:dyDescent="0.35">
      <c r="A15" s="92">
        <v>12</v>
      </c>
      <c r="B15" s="13" t="s">
        <v>82</v>
      </c>
      <c r="C15" s="13" t="s">
        <v>83</v>
      </c>
      <c r="D15" s="13" t="s">
        <v>84</v>
      </c>
      <c r="E15" s="19" t="s">
        <v>122</v>
      </c>
      <c r="F15" s="16">
        <f>+I15*1.21</f>
        <v>18022.95</v>
      </c>
      <c r="G15" s="16">
        <v>17787</v>
      </c>
      <c r="H15" s="16"/>
      <c r="I15" s="16">
        <v>14895</v>
      </c>
      <c r="J15" s="17">
        <v>12</v>
      </c>
      <c r="K15" s="18">
        <v>3</v>
      </c>
      <c r="L15" s="13" t="s">
        <v>3</v>
      </c>
      <c r="M15" s="13" t="s">
        <v>4</v>
      </c>
      <c r="N15" s="13" t="s">
        <v>5</v>
      </c>
      <c r="O15" s="14" t="s">
        <v>6</v>
      </c>
      <c r="P15" s="13" t="s">
        <v>55</v>
      </c>
    </row>
    <row r="16" spans="1:18" x14ac:dyDescent="0.35">
      <c r="A16" s="92">
        <v>13</v>
      </c>
      <c r="B16" s="13" t="s">
        <v>91</v>
      </c>
      <c r="C16" s="13" t="s">
        <v>93</v>
      </c>
      <c r="D16" s="13" t="s">
        <v>93</v>
      </c>
      <c r="E16" s="19" t="s">
        <v>94</v>
      </c>
      <c r="F16" s="16">
        <f>66000*1.21</f>
        <v>79860</v>
      </c>
      <c r="G16" s="16">
        <v>68970</v>
      </c>
      <c r="H16" s="16"/>
      <c r="I16" s="16">
        <f>+F16/1.21</f>
        <v>66000</v>
      </c>
      <c r="J16" s="17">
        <v>3</v>
      </c>
      <c r="K16" s="18">
        <v>4</v>
      </c>
      <c r="L16" s="13" t="s">
        <v>3</v>
      </c>
      <c r="M16" s="13" t="s">
        <v>4</v>
      </c>
      <c r="N16" s="13" t="s">
        <v>5</v>
      </c>
      <c r="O16" s="14" t="s">
        <v>95</v>
      </c>
      <c r="P16" s="13" t="s">
        <v>55</v>
      </c>
    </row>
    <row r="17" spans="1:17" x14ac:dyDescent="0.35">
      <c r="A17" s="92">
        <v>15</v>
      </c>
      <c r="B17" s="13" t="s">
        <v>92</v>
      </c>
      <c r="C17" s="13" t="s">
        <v>96</v>
      </c>
      <c r="D17" s="13" t="s">
        <v>97</v>
      </c>
      <c r="E17" s="19" t="s">
        <v>116</v>
      </c>
      <c r="F17" s="16">
        <v>602685.27</v>
      </c>
      <c r="G17" s="16">
        <v>602685.27</v>
      </c>
      <c r="H17" s="16"/>
      <c r="I17" s="16">
        <f>+F17/1.21</f>
        <v>498087.00000000006</v>
      </c>
      <c r="J17" s="17">
        <v>54</v>
      </c>
      <c r="K17" s="18">
        <v>1</v>
      </c>
      <c r="L17" s="13" t="s">
        <v>3</v>
      </c>
      <c r="M17" s="13" t="s">
        <v>4</v>
      </c>
      <c r="N17" s="13" t="s">
        <v>5</v>
      </c>
      <c r="O17" s="14" t="s">
        <v>99</v>
      </c>
      <c r="P17" s="13" t="s">
        <v>55</v>
      </c>
    </row>
    <row r="18" spans="1:17" x14ac:dyDescent="0.35">
      <c r="A18" s="92">
        <v>16</v>
      </c>
      <c r="B18" s="13" t="s">
        <v>101</v>
      </c>
      <c r="C18" s="13" t="s">
        <v>102</v>
      </c>
      <c r="D18" s="13" t="s">
        <v>102</v>
      </c>
      <c r="E18" s="19" t="s">
        <v>123</v>
      </c>
      <c r="F18" s="16">
        <v>1469.99</v>
      </c>
      <c r="G18" s="16">
        <v>1469.99</v>
      </c>
      <c r="H18" s="16"/>
      <c r="I18" s="16">
        <f>+F18/1.21</f>
        <v>1214.8677685950413</v>
      </c>
      <c r="J18" s="17">
        <v>1</v>
      </c>
      <c r="K18" s="18">
        <v>2</v>
      </c>
      <c r="L18" s="13" t="s">
        <v>103</v>
      </c>
      <c r="M18" s="13" t="s">
        <v>4</v>
      </c>
      <c r="N18" s="13" t="s">
        <v>5</v>
      </c>
      <c r="O18" s="14" t="s">
        <v>6</v>
      </c>
      <c r="P18" s="13" t="s">
        <v>115</v>
      </c>
    </row>
    <row r="19" spans="1:17" x14ac:dyDescent="0.35">
      <c r="A19" s="92">
        <v>17</v>
      </c>
      <c r="B19" s="13" t="s">
        <v>100</v>
      </c>
      <c r="C19" s="13" t="s">
        <v>104</v>
      </c>
      <c r="D19" s="13" t="s">
        <v>104</v>
      </c>
      <c r="E19" s="19" t="s">
        <v>124</v>
      </c>
      <c r="F19" s="16">
        <f>+I19*1.21</f>
        <v>1738.7216000000001</v>
      </c>
      <c r="G19" s="16">
        <v>516</v>
      </c>
      <c r="H19" s="16"/>
      <c r="I19" s="16">
        <v>1436.96</v>
      </c>
      <c r="J19" s="17">
        <v>12</v>
      </c>
      <c r="K19" s="18">
        <v>1</v>
      </c>
      <c r="L19" s="13" t="s">
        <v>103</v>
      </c>
      <c r="M19" s="13" t="s">
        <v>4</v>
      </c>
      <c r="N19" s="13" t="s">
        <v>5</v>
      </c>
      <c r="O19" s="14" t="s">
        <v>6</v>
      </c>
      <c r="P19" s="13" t="s">
        <v>115</v>
      </c>
    </row>
    <row r="20" spans="1:17" s="55" customFormat="1" x14ac:dyDescent="0.35">
      <c r="A20" s="92">
        <v>18</v>
      </c>
      <c r="B20" s="13">
        <v>202517</v>
      </c>
      <c r="C20" s="13" t="s">
        <v>105</v>
      </c>
      <c r="D20" s="13" t="s">
        <v>105</v>
      </c>
      <c r="E20" s="19" t="s">
        <v>144</v>
      </c>
      <c r="F20" s="16">
        <v>4391.8</v>
      </c>
      <c r="G20" s="16">
        <v>4391.8</v>
      </c>
      <c r="H20" s="16"/>
      <c r="I20" s="16">
        <f>+F20/1.21</f>
        <v>3629.5867768595044</v>
      </c>
      <c r="J20" s="17">
        <v>1</v>
      </c>
      <c r="K20" s="18">
        <v>1</v>
      </c>
      <c r="L20" s="13" t="s">
        <v>3</v>
      </c>
      <c r="M20" s="13" t="s">
        <v>4</v>
      </c>
      <c r="N20" s="13" t="s">
        <v>5</v>
      </c>
      <c r="O20" s="14" t="s">
        <v>6</v>
      </c>
      <c r="P20" s="13" t="s">
        <v>55</v>
      </c>
    </row>
    <row r="21" spans="1:17" s="55" customFormat="1" x14ac:dyDescent="0.35">
      <c r="F21" s="51"/>
      <c r="G21" s="51"/>
      <c r="H21" s="51"/>
      <c r="I21" s="51"/>
      <c r="J21" s="52"/>
      <c r="K21" s="53"/>
      <c r="L21" s="49"/>
      <c r="M21" s="49"/>
      <c r="N21" s="49"/>
      <c r="O21" s="50"/>
      <c r="P21" s="50"/>
    </row>
    <row r="22" spans="1:17" s="8" customFormat="1" x14ac:dyDescent="0.35">
      <c r="A22"/>
      <c r="B22" s="7"/>
      <c r="C22" s="46" t="s">
        <v>145</v>
      </c>
      <c r="D22"/>
      <c r="E22"/>
      <c r="F22" s="12"/>
      <c r="G22" s="56">
        <f>SUM(G4:G21)</f>
        <v>825985.69000000006</v>
      </c>
      <c r="H22" s="57"/>
      <c r="I22" s="56">
        <f>SUM(I4:I21)</f>
        <v>755580.19966942142</v>
      </c>
      <c r="J22"/>
      <c r="K22"/>
      <c r="L22"/>
      <c r="M22"/>
      <c r="N22"/>
      <c r="O22"/>
      <c r="P22"/>
      <c r="Q22"/>
    </row>
    <row r="44" spans="2:15" x14ac:dyDescent="0.35">
      <c r="F44" s="47" t="s">
        <v>53</v>
      </c>
      <c r="G44" s="48" t="s">
        <v>71</v>
      </c>
    </row>
    <row r="45" spans="2:15" x14ac:dyDescent="0.35">
      <c r="B45" s="20"/>
      <c r="C45" s="7"/>
      <c r="D45" s="20"/>
      <c r="E45" s="21"/>
      <c r="G45" s="48" t="s">
        <v>72</v>
      </c>
      <c r="J45" s="20"/>
      <c r="K45" s="7"/>
      <c r="L45" s="7"/>
      <c r="N45" s="20"/>
      <c r="O45" s="7"/>
    </row>
    <row r="46" spans="2:15" x14ac:dyDescent="0.35">
      <c r="B46" s="20"/>
      <c r="D46" s="20"/>
      <c r="E46" s="20"/>
    </row>
    <row r="47" spans="2:15" x14ac:dyDescent="0.35">
      <c r="B47" s="20"/>
      <c r="D47" s="20"/>
      <c r="E47" s="20"/>
      <c r="O47" s="12"/>
    </row>
    <row r="48" spans="2:15" x14ac:dyDescent="0.35">
      <c r="B48" s="20"/>
      <c r="D48" s="20"/>
      <c r="E48" s="20"/>
    </row>
    <row r="49" spans="2:5" x14ac:dyDescent="0.35">
      <c r="B49"/>
      <c r="D49" s="34"/>
      <c r="E49" s="12"/>
    </row>
    <row r="50" spans="2:5" x14ac:dyDescent="0.35">
      <c r="B50"/>
    </row>
    <row r="51" spans="2:5" x14ac:dyDescent="0.35">
      <c r="B51"/>
      <c r="E51" s="12"/>
    </row>
    <row r="52" spans="2:5" x14ac:dyDescent="0.35">
      <c r="B52"/>
      <c r="E52" s="12"/>
    </row>
    <row r="53" spans="2:5" x14ac:dyDescent="0.35">
      <c r="B53"/>
      <c r="E53" s="12"/>
    </row>
    <row r="54" spans="2:5" x14ac:dyDescent="0.35">
      <c r="B54"/>
      <c r="E54" s="12"/>
    </row>
    <row r="55" spans="2:5" x14ac:dyDescent="0.35">
      <c r="B55"/>
      <c r="E55" s="12"/>
    </row>
    <row r="56" spans="2:5" x14ac:dyDescent="0.35">
      <c r="B56"/>
      <c r="E56" s="12"/>
    </row>
    <row r="57" spans="2:5" x14ac:dyDescent="0.35">
      <c r="B57"/>
      <c r="E57" s="12"/>
    </row>
    <row r="58" spans="2:5" x14ac:dyDescent="0.35">
      <c r="B58" s="42"/>
      <c r="D58" s="43"/>
      <c r="E58" s="12"/>
    </row>
    <row r="59" spans="2:5" x14ac:dyDescent="0.35">
      <c r="B59"/>
      <c r="D59" s="44"/>
      <c r="E59" s="12"/>
    </row>
    <row r="60" spans="2:5" x14ac:dyDescent="0.35">
      <c r="B60"/>
      <c r="D60" s="44"/>
      <c r="E60" s="12"/>
    </row>
    <row r="61" spans="2:5" x14ac:dyDescent="0.35">
      <c r="B61"/>
      <c r="D61" s="44"/>
      <c r="E61" s="12"/>
    </row>
    <row r="62" spans="2:5" x14ac:dyDescent="0.35">
      <c r="B62"/>
      <c r="D62" s="43"/>
      <c r="E62" s="12"/>
    </row>
    <row r="63" spans="2:5" x14ac:dyDescent="0.35">
      <c r="B63"/>
      <c r="D63" s="7"/>
      <c r="E63" s="45"/>
    </row>
    <row r="68" spans="5:6" x14ac:dyDescent="0.35">
      <c r="E68" s="89"/>
      <c r="F68" s="89"/>
    </row>
  </sheetData>
  <mergeCells count="2">
    <mergeCell ref="A1:P1"/>
    <mergeCell ref="E68:F68"/>
  </mergeCells>
  <pageMargins left="0.42" right="0.41" top="0.74803149606299213" bottom="0.74803149606299213" header="0.31496062992125984" footer="0.31496062992125984"/>
  <pageSetup paperSize="9" scale="65" orientation="landscape" verticalDpi="1200" r:id="rId1"/>
  <ignoredErrors>
    <ignoredError sqref="B4:B16 B18:B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opLeftCell="A7" workbookViewId="0">
      <selection activeCell="A10" sqref="A10:E22"/>
    </sheetView>
  </sheetViews>
  <sheetFormatPr baseColWidth="10" defaultRowHeight="14.5" x14ac:dyDescent="0.35"/>
  <cols>
    <col min="1" max="3" width="25" customWidth="1"/>
    <col min="4" max="4" width="40.36328125" bestFit="1" customWidth="1"/>
    <col min="5" max="11" width="25" customWidth="1"/>
  </cols>
  <sheetData>
    <row r="1" spans="1:6" x14ac:dyDescent="0.35">
      <c r="A1" s="11" t="s">
        <v>7</v>
      </c>
      <c r="B1" s="11" t="s">
        <v>8</v>
      </c>
      <c r="C1" s="11" t="s">
        <v>9</v>
      </c>
      <c r="D1" s="11" t="s">
        <v>10</v>
      </c>
      <c r="E1" s="11" t="s">
        <v>11</v>
      </c>
      <c r="F1" s="11" t="s">
        <v>12</v>
      </c>
    </row>
    <row r="2" spans="1:6" x14ac:dyDescent="0.35">
      <c r="A2" s="9" t="s">
        <v>24</v>
      </c>
      <c r="B2" s="1" t="s">
        <v>30</v>
      </c>
      <c r="C2" s="1" t="s">
        <v>2</v>
      </c>
      <c r="D2" s="1" t="s">
        <v>131</v>
      </c>
      <c r="E2" s="1" t="s">
        <v>2</v>
      </c>
      <c r="F2" s="3">
        <v>0</v>
      </c>
    </row>
    <row r="3" spans="1:6" x14ac:dyDescent="0.35">
      <c r="A3" s="9" t="s">
        <v>25</v>
      </c>
      <c r="B3" s="1" t="s">
        <v>28</v>
      </c>
      <c r="C3" s="1" t="s">
        <v>2</v>
      </c>
      <c r="D3" s="10" t="s">
        <v>132</v>
      </c>
      <c r="E3" s="1" t="s">
        <v>2</v>
      </c>
      <c r="F3" s="3"/>
    </row>
    <row r="4" spans="1:6" x14ac:dyDescent="0.35">
      <c r="A4" s="9" t="s">
        <v>26</v>
      </c>
      <c r="B4" s="1" t="s">
        <v>34</v>
      </c>
      <c r="C4" s="1" t="s">
        <v>2</v>
      </c>
      <c r="D4" s="1" t="s">
        <v>32</v>
      </c>
      <c r="E4" s="1" t="s">
        <v>2</v>
      </c>
      <c r="F4" s="3"/>
    </row>
    <row r="5" spans="1:6" x14ac:dyDescent="0.35">
      <c r="A5" s="9" t="s">
        <v>39</v>
      </c>
      <c r="B5" s="10" t="s">
        <v>42</v>
      </c>
      <c r="C5" s="1" t="s">
        <v>2</v>
      </c>
      <c r="D5" s="10" t="s">
        <v>125</v>
      </c>
      <c r="E5" s="1" t="s">
        <v>2</v>
      </c>
      <c r="F5" s="3"/>
    </row>
    <row r="6" spans="1:6" x14ac:dyDescent="0.35">
      <c r="A6" s="13" t="s">
        <v>47</v>
      </c>
      <c r="B6" s="1" t="s">
        <v>49</v>
      </c>
      <c r="C6" s="1" t="s">
        <v>2</v>
      </c>
      <c r="D6" s="1" t="s">
        <v>133</v>
      </c>
      <c r="E6" s="1" t="s">
        <v>2</v>
      </c>
      <c r="F6" s="3"/>
    </row>
    <row r="7" spans="1:6" x14ac:dyDescent="0.35">
      <c r="A7" s="13" t="s">
        <v>45</v>
      </c>
      <c r="B7" s="1" t="s">
        <v>46</v>
      </c>
      <c r="C7" s="1" t="s">
        <v>2</v>
      </c>
      <c r="D7" s="1" t="s">
        <v>134</v>
      </c>
      <c r="E7" s="1" t="s">
        <v>2</v>
      </c>
      <c r="F7" s="3"/>
    </row>
    <row r="8" spans="1:6" x14ac:dyDescent="0.35">
      <c r="A8" s="13" t="s">
        <v>73</v>
      </c>
      <c r="B8" s="10" t="s">
        <v>49</v>
      </c>
      <c r="C8" s="1" t="s">
        <v>2</v>
      </c>
      <c r="D8" s="10" t="s">
        <v>133</v>
      </c>
      <c r="E8" s="1" t="s">
        <v>2</v>
      </c>
      <c r="F8" s="3"/>
    </row>
    <row r="9" spans="1:6" x14ac:dyDescent="0.35">
      <c r="A9" s="9" t="s">
        <v>75</v>
      </c>
      <c r="B9" s="10" t="s">
        <v>78</v>
      </c>
      <c r="C9" s="10" t="s">
        <v>2</v>
      </c>
      <c r="D9" s="10" t="s">
        <v>77</v>
      </c>
      <c r="E9" s="10" t="s">
        <v>2</v>
      </c>
      <c r="F9" s="3"/>
    </row>
    <row r="10" spans="1:6" x14ac:dyDescent="0.35">
      <c r="A10" s="13" t="s">
        <v>79</v>
      </c>
      <c r="B10" s="10" t="s">
        <v>89</v>
      </c>
      <c r="C10" s="10" t="s">
        <v>2</v>
      </c>
      <c r="D10" s="10" t="s">
        <v>126</v>
      </c>
      <c r="E10" s="10" t="s">
        <v>2</v>
      </c>
      <c r="F10" s="3"/>
    </row>
    <row r="11" spans="1:6" x14ac:dyDescent="0.35">
      <c r="A11" s="13" t="s">
        <v>80</v>
      </c>
      <c r="B11" s="10" t="s">
        <v>143</v>
      </c>
      <c r="C11" s="10" t="s">
        <v>2</v>
      </c>
      <c r="D11" s="10" t="s">
        <v>88</v>
      </c>
      <c r="E11" s="10" t="s">
        <v>2</v>
      </c>
      <c r="F11" s="3"/>
    </row>
    <row r="12" spans="1:6" x14ac:dyDescent="0.35">
      <c r="A12" s="13" t="s">
        <v>81</v>
      </c>
      <c r="B12" s="10" t="s">
        <v>143</v>
      </c>
      <c r="C12" s="10" t="s">
        <v>2</v>
      </c>
      <c r="D12" s="10" t="s">
        <v>88</v>
      </c>
      <c r="E12" s="10" t="s">
        <v>2</v>
      </c>
      <c r="F12" s="3"/>
    </row>
    <row r="13" spans="1:6" x14ac:dyDescent="0.35">
      <c r="A13" s="13" t="s">
        <v>82</v>
      </c>
      <c r="B13" s="10" t="s">
        <v>90</v>
      </c>
      <c r="C13" s="10" t="s">
        <v>2</v>
      </c>
      <c r="D13" s="10" t="s">
        <v>127</v>
      </c>
      <c r="E13" s="10" t="s">
        <v>2</v>
      </c>
      <c r="F13" s="3"/>
    </row>
    <row r="14" spans="1:6" x14ac:dyDescent="0.35">
      <c r="A14" s="13" t="s">
        <v>91</v>
      </c>
      <c r="B14" s="10" t="s">
        <v>148</v>
      </c>
      <c r="C14" s="10" t="s">
        <v>114</v>
      </c>
      <c r="D14" s="10" t="s">
        <v>149</v>
      </c>
      <c r="E14" s="10" t="s">
        <v>2</v>
      </c>
      <c r="F14" s="54"/>
    </row>
    <row r="15" spans="1:6" x14ac:dyDescent="0.35">
      <c r="A15" s="13" t="s">
        <v>91</v>
      </c>
      <c r="B15" s="90" t="s">
        <v>147</v>
      </c>
      <c r="C15" s="90" t="s">
        <v>114</v>
      </c>
      <c r="D15" s="90" t="s">
        <v>150</v>
      </c>
      <c r="E15" s="10" t="s">
        <v>2</v>
      </c>
      <c r="F15" s="54"/>
    </row>
    <row r="16" spans="1:6" x14ac:dyDescent="0.35">
      <c r="A16" s="13" t="s">
        <v>91</v>
      </c>
      <c r="B16" s="91" t="s">
        <v>141</v>
      </c>
      <c r="C16" s="10" t="s">
        <v>2</v>
      </c>
      <c r="D16" s="10" t="s">
        <v>108</v>
      </c>
      <c r="E16" s="10" t="s">
        <v>2</v>
      </c>
      <c r="F16" s="54"/>
    </row>
    <row r="17" spans="1:6" x14ac:dyDescent="0.35">
      <c r="A17" s="13" t="s">
        <v>91</v>
      </c>
      <c r="B17" s="10" t="s">
        <v>110</v>
      </c>
      <c r="C17" s="10" t="s">
        <v>2</v>
      </c>
      <c r="D17" s="10" t="s">
        <v>109</v>
      </c>
      <c r="E17" s="10" t="s">
        <v>2</v>
      </c>
      <c r="F17" s="54"/>
    </row>
    <row r="18" spans="1:6" x14ac:dyDescent="0.35">
      <c r="A18" s="13" t="s">
        <v>91</v>
      </c>
      <c r="B18" s="10" t="s">
        <v>112</v>
      </c>
      <c r="C18" s="10" t="s">
        <v>2</v>
      </c>
      <c r="D18" s="10" t="s">
        <v>128</v>
      </c>
      <c r="E18" s="10" t="s">
        <v>2</v>
      </c>
      <c r="F18" s="54"/>
    </row>
    <row r="19" spans="1:6" x14ac:dyDescent="0.35">
      <c r="A19" s="13" t="s">
        <v>92</v>
      </c>
      <c r="B19" s="10" t="s">
        <v>111</v>
      </c>
      <c r="C19" s="10" t="s">
        <v>2</v>
      </c>
      <c r="D19" s="10" t="s">
        <v>108</v>
      </c>
      <c r="E19" s="10" t="s">
        <v>2</v>
      </c>
      <c r="F19" s="54"/>
    </row>
    <row r="20" spans="1:6" x14ac:dyDescent="0.35">
      <c r="A20" s="13" t="s">
        <v>101</v>
      </c>
      <c r="B20" s="10" t="s">
        <v>142</v>
      </c>
      <c r="C20" s="10" t="s">
        <v>2</v>
      </c>
      <c r="D20" s="10" t="s">
        <v>107</v>
      </c>
      <c r="E20" s="10" t="s">
        <v>2</v>
      </c>
      <c r="F20" s="54"/>
    </row>
    <row r="21" spans="1:6" x14ac:dyDescent="0.35">
      <c r="A21" s="13" t="s">
        <v>100</v>
      </c>
      <c r="B21" s="10" t="s">
        <v>113</v>
      </c>
      <c r="C21" s="10" t="s">
        <v>2</v>
      </c>
      <c r="D21" s="10" t="s">
        <v>129</v>
      </c>
      <c r="E21" s="10" t="s">
        <v>2</v>
      </c>
      <c r="F21" s="54"/>
    </row>
    <row r="22" spans="1:6" x14ac:dyDescent="0.35">
      <c r="A22" s="13">
        <v>202517</v>
      </c>
      <c r="B22" s="10" t="s">
        <v>30</v>
      </c>
      <c r="C22" s="10" t="s">
        <v>106</v>
      </c>
      <c r="D22" s="10" t="s">
        <v>130</v>
      </c>
      <c r="E22" s="10" t="s">
        <v>106</v>
      </c>
      <c r="F22" s="54"/>
    </row>
  </sheetData>
  <pageMargins left="0.7" right="0.7" top="0.75" bottom="0.75" header="0.3" footer="0.3"/>
  <ignoredErrors>
    <ignoredError sqref="A2:A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"/>
  <sheetViews>
    <sheetView workbookViewId="0"/>
  </sheetViews>
  <sheetFormatPr baseColWidth="10" defaultRowHeight="14.5" x14ac:dyDescent="0.35"/>
  <cols>
    <col min="1" max="9" width="25" customWidth="1"/>
  </cols>
  <sheetData>
    <row r="1" spans="1:5" x14ac:dyDescent="0.35">
      <c r="A1" s="2" t="s">
        <v>7</v>
      </c>
      <c r="B1" s="2" t="s">
        <v>13</v>
      </c>
      <c r="C1" s="2" t="s">
        <v>8</v>
      </c>
      <c r="D1" s="2" t="s">
        <v>10</v>
      </c>
      <c r="E1" s="2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"/>
  <sheetViews>
    <sheetView workbookViewId="0"/>
  </sheetViews>
  <sheetFormatPr baseColWidth="10" defaultRowHeight="14.5" x14ac:dyDescent="0.35"/>
  <cols>
    <col min="1" max="9" width="25" customWidth="1"/>
  </cols>
  <sheetData>
    <row r="1" spans="1:3" x14ac:dyDescent="0.35">
      <c r="A1" s="2" t="s">
        <v>7</v>
      </c>
      <c r="B1" s="2" t="s">
        <v>14</v>
      </c>
      <c r="C1" s="2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EBB6-368C-4319-A0E8-3AF2B97D5079}">
  <dimension ref="B3:J18"/>
  <sheetViews>
    <sheetView workbookViewId="0">
      <selection activeCell="E16" sqref="E16"/>
    </sheetView>
  </sheetViews>
  <sheetFormatPr baseColWidth="10" defaultRowHeight="14.5" x14ac:dyDescent="0.35"/>
  <cols>
    <col min="2" max="2" width="41.81640625" bestFit="1" customWidth="1"/>
    <col min="4" max="4" width="12.81640625" customWidth="1"/>
    <col min="5" max="5" width="7.1796875" customWidth="1"/>
    <col min="6" max="6" width="27.36328125" bestFit="1" customWidth="1"/>
    <col min="8" max="8" width="27.36328125" bestFit="1" customWidth="1"/>
    <col min="9" max="9" width="12.1796875" customWidth="1"/>
    <col min="10" max="10" width="11.1796875" bestFit="1" customWidth="1"/>
    <col min="11" max="11" width="27.36328125" bestFit="1" customWidth="1"/>
    <col min="12" max="12" width="11.1796875" bestFit="1" customWidth="1"/>
  </cols>
  <sheetData>
    <row r="3" spans="2:10" ht="15" thickBot="1" x14ac:dyDescent="0.4"/>
    <row r="4" spans="2:10" ht="15" thickBot="1" x14ac:dyDescent="0.4">
      <c r="B4" s="36" t="s">
        <v>50</v>
      </c>
      <c r="C4" s="30" t="s">
        <v>70</v>
      </c>
      <c r="D4" s="30" t="s">
        <v>15</v>
      </c>
      <c r="F4" s="24" t="s">
        <v>52</v>
      </c>
      <c r="G4" s="27" t="s">
        <v>66</v>
      </c>
      <c r="H4" s="26" t="s">
        <v>52</v>
      </c>
      <c r="I4" s="27" t="s">
        <v>67</v>
      </c>
      <c r="J4" s="38" t="s">
        <v>15</v>
      </c>
    </row>
    <row r="5" spans="2:10" x14ac:dyDescent="0.35">
      <c r="B5" s="28" t="s">
        <v>56</v>
      </c>
      <c r="C5" s="81"/>
      <c r="D5" s="35"/>
      <c r="F5" s="22" t="s">
        <v>54</v>
      </c>
      <c r="G5" s="31">
        <v>4</v>
      </c>
      <c r="H5" t="s">
        <v>54</v>
      </c>
      <c r="I5" s="80">
        <f>+(J5/'CONTRATOS TRLCSP'!I22)*100</f>
        <v>0.53625383121047665</v>
      </c>
      <c r="J5" s="79">
        <f>+'CONTRATOS TRLCSP'!I13+'CONTRATOS TRLCSP'!I14+'CONTRATOS TRLCSP'!I18+'CONTRATOS TRLCSP'!I19</f>
        <v>4051.8277685950416</v>
      </c>
    </row>
    <row r="6" spans="2:10" ht="15" thickBot="1" x14ac:dyDescent="0.4">
      <c r="B6" s="28" t="s">
        <v>57</v>
      </c>
      <c r="C6" s="82"/>
      <c r="D6" s="35"/>
      <c r="F6" s="23" t="s">
        <v>53</v>
      </c>
      <c r="G6" s="33">
        <v>13</v>
      </c>
      <c r="H6" s="25" t="s">
        <v>53</v>
      </c>
      <c r="I6" s="78">
        <f>+(J6/'CONTRATOS TRLCSP'!I22)*100</f>
        <v>99.463746168789541</v>
      </c>
      <c r="J6" s="32">
        <f>+'CONTRATOS TRLCSP'!I22-'CONTRATOS TRLCSP'!I19-'CONTRATOS TRLCSP'!I18-'CONTRATOS TRLCSP'!I14-'CONTRATOS TRLCSP'!I13</f>
        <v>751528.37190082646</v>
      </c>
    </row>
    <row r="7" spans="2:10" x14ac:dyDescent="0.35">
      <c r="B7" s="28" t="s">
        <v>58</v>
      </c>
      <c r="C7" s="82"/>
      <c r="D7" s="35"/>
    </row>
    <row r="8" spans="2:10" x14ac:dyDescent="0.35">
      <c r="B8" s="28" t="s">
        <v>59</v>
      </c>
      <c r="C8" s="77">
        <f>+(D8/'CONTRATOS TRLCSP'!I22)*100</f>
        <v>65.921129248479673</v>
      </c>
      <c r="D8" s="35">
        <f>+'CONTRATOS TRLCSP'!I17</f>
        <v>498087.00000000006</v>
      </c>
    </row>
    <row r="9" spans="2:10" x14ac:dyDescent="0.35">
      <c r="B9" s="28" t="s">
        <v>60</v>
      </c>
      <c r="C9" s="82"/>
      <c r="D9" s="35"/>
    </row>
    <row r="10" spans="2:10" x14ac:dyDescent="0.35">
      <c r="B10" s="28" t="s">
        <v>61</v>
      </c>
      <c r="C10" s="82"/>
      <c r="D10" s="35"/>
    </row>
    <row r="11" spans="2:10" x14ac:dyDescent="0.35">
      <c r="B11" s="28" t="s">
        <v>51</v>
      </c>
      <c r="C11" s="82"/>
      <c r="D11" s="35"/>
    </row>
    <row r="12" spans="2:10" x14ac:dyDescent="0.35">
      <c r="B12" s="28" t="s">
        <v>62</v>
      </c>
      <c r="C12" s="82"/>
      <c r="D12" s="35"/>
    </row>
    <row r="13" spans="2:10" x14ac:dyDescent="0.35">
      <c r="B13" s="37" t="s">
        <v>69</v>
      </c>
      <c r="C13" s="39">
        <f>+(D13/'CONTRATOS TRLCSP'!I22)*100</f>
        <v>15.652293184881854</v>
      </c>
      <c r="D13" s="35">
        <f>+'CONTRATOS TRLCSP'!I7</f>
        <v>118265.62809917355</v>
      </c>
    </row>
    <row r="14" spans="2:10" x14ac:dyDescent="0.35">
      <c r="B14" s="28" t="s">
        <v>63</v>
      </c>
      <c r="C14" s="39">
        <f>+(D14/'CONTRATOS TRLCSP'!I22)*100</f>
        <v>8.7350092060215552</v>
      </c>
      <c r="D14" s="35">
        <f>+'CONTRATOS TRLCSP'!I16</f>
        <v>66000</v>
      </c>
    </row>
    <row r="15" spans="2:10" x14ac:dyDescent="0.35">
      <c r="B15" s="28" t="s">
        <v>64</v>
      </c>
      <c r="C15" s="83"/>
      <c r="D15" s="35"/>
    </row>
    <row r="16" spans="2:10" x14ac:dyDescent="0.35">
      <c r="B16" s="28" t="s">
        <v>65</v>
      </c>
      <c r="C16" s="83"/>
      <c r="D16" s="35"/>
    </row>
    <row r="17" spans="2:4" ht="15" thickBot="1" x14ac:dyDescent="0.4">
      <c r="B17" s="29" t="s">
        <v>6</v>
      </c>
      <c r="C17" s="40">
        <f>+(D17/'CONTRATOS TRLCSP'!I22)*100</f>
        <v>9.6915683606169374</v>
      </c>
      <c r="D17" s="32">
        <f>+'CONTRATOS TRLCSP'!I4+'CONTRATOS TRLCSP'!I5+'CONTRATOS TRLCSP'!I6+'CONTRATOS TRLCSP'!I8+'CONTRATOS TRLCSP'!I9+'CONTRATOS TRLCSP'!I10+'CONTRATOS TRLCSP'!I11+'CONTRATOS TRLCSP'!I12+'CONTRATOS TRLCSP'!I13+'CONTRATOS TRLCSP'!I14+'CONTRATOS TRLCSP'!I15+'CONTRATOS TRLCSP'!I18+'CONTRATOS TRLCSP'!I19+'CONTRATOS TRLCSP'!I20</f>
        <v>73227.571570247936</v>
      </c>
    </row>
    <row r="18" spans="2:4" ht="15" thickBot="1" x14ac:dyDescent="0.4">
      <c r="C18" s="84">
        <f>SUM(C5:C17)</f>
        <v>100.00000000000003</v>
      </c>
      <c r="D18" s="41">
        <f>+'CONTRATOS TRLCSP'!I22</f>
        <v>755580.19966942142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CONTRATOS TRLCSP</vt:lpstr>
      <vt:lpstr>ADJUDICATARIOS</vt:lpstr>
      <vt:lpstr>UTES</vt:lpstr>
      <vt:lpstr>APLICACIONES PRESUPUESTARIAS</vt:lpstr>
      <vt:lpstr>Hoja1</vt:lpstr>
      <vt:lpstr>'CONTRATOS TRLCSP'!Área_de_impresión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Penelope</dc:creator>
  <cp:lastModifiedBy>Laura Avellaneda Banegas</cp:lastModifiedBy>
  <cp:lastPrinted>2025-01-29T10:20:11Z</cp:lastPrinted>
  <dcterms:created xsi:type="dcterms:W3CDTF">2025-01-29T10:00:26Z</dcterms:created>
  <dcterms:modified xsi:type="dcterms:W3CDTF">2025-10-07T08:58:39Z</dcterms:modified>
</cp:coreProperties>
</file>