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Licitaciones Murcia AV/Estado de las licitaciones y Transparencia trimestral/2020_Contratos Trimestrales_Murcia AV/"/>
    </mc:Choice>
  </mc:AlternateContent>
  <xr:revisionPtr revIDLastSave="21" documentId="13_ncr:40009_{A7E375B3-3557-4814-93BD-F9178D265BC8}" xr6:coauthVersionLast="46" xr6:coauthVersionMax="46" xr10:uidLastSave="{AE59DD8E-4952-4D94-8F46-5C7890CD7BDB}"/>
  <bookViews>
    <workbookView xWindow="-108" yWindow="-108" windowWidth="23256" windowHeight="13176" activeTab="3" xr2:uid="{00000000-000D-0000-FFFF-FFFF00000000}"/>
  </bookViews>
  <sheets>
    <sheet name="2020_1T" sheetId="1" r:id="rId1"/>
    <sheet name="2020_2T" sheetId="2" r:id="rId2"/>
    <sheet name="2020_3T" sheetId="4" r:id="rId3"/>
    <sheet name="2020_4T" sheetId="6" r:id="rId4"/>
    <sheet name="Hoja1" sheetId="5" r:id="rId5"/>
  </sheets>
  <externalReferences>
    <externalReference r:id="rId6"/>
  </externalReference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6" l="1"/>
  <c r="AB7" i="6"/>
  <c r="AB8" i="6"/>
  <c r="AB9" i="6"/>
  <c r="AB10" i="6"/>
  <c r="AB11" i="6"/>
  <c r="AB12" i="6"/>
  <c r="AB13" i="6"/>
  <c r="AB6" i="6"/>
  <c r="J14" i="6"/>
  <c r="AG13" i="6"/>
  <c r="AF13" i="6"/>
  <c r="T13" i="6"/>
  <c r="S13" i="6"/>
  <c r="R13" i="6"/>
  <c r="I13" i="6"/>
  <c r="J13" i="6" s="1"/>
  <c r="AG12" i="6"/>
  <c r="AF12" i="6"/>
  <c r="T12" i="6"/>
  <c r="S12" i="6"/>
  <c r="R12" i="6"/>
  <c r="I12" i="6"/>
  <c r="J12" i="6" s="1"/>
  <c r="AG11" i="6"/>
  <c r="AF11" i="6"/>
  <c r="T11" i="6"/>
  <c r="S11" i="6"/>
  <c r="R11" i="6"/>
  <c r="I11" i="6"/>
  <c r="J11" i="6" s="1"/>
  <c r="AG10" i="6"/>
  <c r="AF10" i="6"/>
  <c r="AE10" i="6"/>
  <c r="T10" i="6"/>
  <c r="S10" i="6"/>
  <c r="R10" i="6"/>
  <c r="J10" i="6"/>
  <c r="K10" i="6" s="1"/>
  <c r="L10" i="6" s="1"/>
  <c r="I10" i="6"/>
  <c r="AG9" i="6"/>
  <c r="AF9" i="6"/>
  <c r="AE9" i="6"/>
  <c r="T9" i="6"/>
  <c r="S9" i="6"/>
  <c r="R9" i="6"/>
  <c r="K9" i="6"/>
  <c r="L9" i="6" s="1"/>
  <c r="I9" i="6"/>
  <c r="AG8" i="6"/>
  <c r="AF8" i="6"/>
  <c r="AE8" i="6"/>
  <c r="T8" i="6"/>
  <c r="S8" i="6"/>
  <c r="R8" i="6"/>
  <c r="K8" i="6"/>
  <c r="L8" i="6" s="1"/>
  <c r="I8" i="6"/>
  <c r="AG7" i="6"/>
  <c r="AF7" i="6"/>
  <c r="AE7" i="6"/>
  <c r="T7" i="6"/>
  <c r="S7" i="6"/>
  <c r="R7" i="6"/>
  <c r="K7" i="6"/>
  <c r="L7" i="6" s="1"/>
  <c r="I7" i="6"/>
  <c r="AG6" i="6"/>
  <c r="AF6" i="6"/>
  <c r="T6" i="6"/>
  <c r="S6" i="6"/>
  <c r="R6" i="6"/>
  <c r="J6" i="6"/>
  <c r="AE6" i="6" s="1"/>
  <c r="I6" i="6"/>
  <c r="AE12" i="6" l="1"/>
  <c r="K12" i="6"/>
  <c r="L12" i="6" s="1"/>
  <c r="AE13" i="6"/>
  <c r="K13" i="6"/>
  <c r="L13" i="6" s="1"/>
  <c r="AE11" i="6"/>
  <c r="K11" i="6"/>
  <c r="L11" i="6" s="1"/>
  <c r="K6" i="6"/>
  <c r="L6" i="6" s="1"/>
  <c r="H18" i="6" l="1"/>
  <c r="H22" i="6" s="1"/>
  <c r="I18" i="6"/>
  <c r="AB13" i="4"/>
  <c r="N19" i="2"/>
  <c r="T15" i="2"/>
  <c r="S15" i="2"/>
  <c r="R15" i="2"/>
  <c r="T14" i="2"/>
  <c r="S14" i="2"/>
  <c r="R14" i="2"/>
  <c r="K14" i="2"/>
  <c r="L14" i="2"/>
  <c r="I14" i="2"/>
  <c r="T13" i="2"/>
  <c r="S13" i="2"/>
  <c r="R13" i="2"/>
  <c r="K13" i="2"/>
  <c r="L13" i="2"/>
  <c r="I13" i="2"/>
  <c r="T12" i="2"/>
  <c r="S12" i="2"/>
  <c r="R12" i="2"/>
  <c r="K12" i="2"/>
  <c r="L12" i="2"/>
  <c r="I12" i="2"/>
  <c r="T11" i="2"/>
  <c r="S11" i="2"/>
  <c r="R11" i="2"/>
  <c r="K11" i="2"/>
  <c r="L11" i="2"/>
  <c r="T10" i="2"/>
  <c r="S10" i="2"/>
  <c r="R10" i="2"/>
  <c r="T9" i="2"/>
  <c r="S9" i="2"/>
  <c r="R9" i="2"/>
  <c r="J9" i="2"/>
  <c r="K9" i="2" s="1"/>
  <c r="L9" i="2" s="1"/>
  <c r="T8" i="2"/>
  <c r="S8" i="2"/>
  <c r="R8" i="2"/>
  <c r="T7" i="2"/>
  <c r="S7" i="2"/>
  <c r="R7" i="2"/>
  <c r="I7" i="2"/>
  <c r="J7" i="2" s="1"/>
  <c r="K7" i="2"/>
  <c r="T6" i="2"/>
  <c r="S6" i="2"/>
  <c r="R6" i="2"/>
  <c r="I6" i="2"/>
  <c r="J6" i="2" s="1"/>
  <c r="K6" i="2"/>
  <c r="I22" i="6" l="1"/>
  <c r="J18" i="6"/>
  <c r="J22" i="6" s="1"/>
  <c r="L6" i="2"/>
  <c r="J17" i="2"/>
  <c r="AB6" i="2" s="1"/>
  <c r="L7" i="2"/>
  <c r="H17" i="4"/>
  <c r="H21" i="4" s="1"/>
  <c r="J13" i="4"/>
  <c r="AB7" i="2" l="1"/>
  <c r="AB17" i="2" s="1"/>
  <c r="AB8" i="2"/>
  <c r="AB12" i="2"/>
  <c r="I21" i="2"/>
  <c r="AB13" i="2"/>
  <c r="AB10" i="2"/>
  <c r="AB9" i="2"/>
  <c r="AB14" i="2"/>
  <c r="AB11" i="2"/>
  <c r="AB15" i="2"/>
  <c r="H21" i="2"/>
  <c r="H25" i="2" s="1"/>
  <c r="I17" i="4"/>
  <c r="J21" i="2" l="1"/>
  <c r="J25" i="2" s="1"/>
  <c r="I25" i="2"/>
  <c r="I21" i="4"/>
  <c r="J17" i="4"/>
  <c r="J21" i="4" s="1"/>
</calcChain>
</file>

<file path=xl/sharedStrings.xml><?xml version="1.0" encoding="utf-8"?>
<sst xmlns="http://schemas.openxmlformats.org/spreadsheetml/2006/main" count="485" uniqueCount="119">
  <si>
    <t>CONTRATOS MURCIA ALTA VELOCIDAD, S.A.</t>
  </si>
  <si>
    <t>Procedimiento Abierto</t>
  </si>
  <si>
    <t>Procedimiento con negociación</t>
  </si>
  <si>
    <t>Adjudicación Directa</t>
  </si>
  <si>
    <t>1 TRIMESTRE</t>
  </si>
  <si>
    <t>EJERCICIO 2020</t>
  </si>
  <si>
    <t>NO SE HA CELEBRADO NINGÚN CONTRATO</t>
  </si>
  <si>
    <t xml:space="preserve">ESTADO </t>
  </si>
  <si>
    <t>Exp.</t>
  </si>
  <si>
    <t>OBJETO</t>
  </si>
  <si>
    <t xml:space="preserve">CPV </t>
  </si>
  <si>
    <t xml:space="preserve">CPV (TEXTO) </t>
  </si>
  <si>
    <t>TIPO</t>
  </si>
  <si>
    <t>PRESUPUESTO BASE DE LICITACIÓN (Incluye IVA)</t>
  </si>
  <si>
    <t>IMPORTE DE ADJUDICACIÓN (IVA INCLUIDO)</t>
  </si>
  <si>
    <t>IMPORTE DE ADJUDICACIÓN (BASE IMPONIBLE)</t>
  </si>
  <si>
    <t xml:space="preserve">IVA DEL IMPORTE DE ADJUDICACIÓN </t>
  </si>
  <si>
    <t>PROCEDIMIENTO</t>
  </si>
  <si>
    <t>INSTRUMENTOS DE PUBLICACIÓN</t>
  </si>
  <si>
    <t>NÚMERO DE LICITADORES</t>
  </si>
  <si>
    <t>ADJUDICATARIO</t>
  </si>
  <si>
    <t>FECHA DE FORMALIZACIÓN</t>
  </si>
  <si>
    <t>FECHA DE FORMALIZACIÓN (AÑO)</t>
  </si>
  <si>
    <t>FECHA DE FORMALIZACIÓN (TRIMESTRE)</t>
  </si>
  <si>
    <t>FECHA DE INICIO DE LA EJECUCIÓN</t>
  </si>
  <si>
    <t>DURACIÓN MESES</t>
  </si>
  <si>
    <t>MODIFICACIONES</t>
  </si>
  <si>
    <t>PRÓRROGAS</t>
  </si>
  <si>
    <t>PROCEDIMIENTOS DESIERTOS</t>
  </si>
  <si>
    <t>RESOLUCIÓN/NULIDAD/REVISIÓN DE PRECIOS/CESIÓN DE CONTRATOS</t>
  </si>
  <si>
    <t>DESESTIMIENTO Y RENUNCIA</t>
  </si>
  <si>
    <t>SUBCONTRATACIONES</t>
  </si>
  <si>
    <t>% SOBRE TOTAL</t>
  </si>
  <si>
    <t>CERRADA</t>
  </si>
  <si>
    <t>Web/Ley de transparencia</t>
  </si>
  <si>
    <t>NO</t>
  </si>
  <si>
    <t>SUMINISTRO</t>
  </si>
  <si>
    <t>Adjudicación directa</t>
  </si>
  <si>
    <t>Pc Componentes y Multimedia, S.L.</t>
  </si>
  <si>
    <t>Cartel de obra</t>
  </si>
  <si>
    <t>Artículos de papelería impresos</t>
  </si>
  <si>
    <t>EME TRES ONLINE S.L.</t>
  </si>
  <si>
    <t>TOTAL</t>
  </si>
  <si>
    <t>Procedimientos</t>
  </si>
  <si>
    <t>Nº de contratos</t>
  </si>
  <si>
    <t>IVA incluido</t>
  </si>
  <si>
    <t>% sobre el total</t>
  </si>
  <si>
    <t>Resto de contratos</t>
  </si>
  <si>
    <t>2 TRIMESTRE</t>
  </si>
  <si>
    <t>202003_Lote 1</t>
  </si>
  <si>
    <t>Software Kaspersky</t>
  </si>
  <si>
    <t>Paquetes de software y sistemas de información</t>
  </si>
  <si>
    <t>Valnera Consultoría y Sistemas S.L.</t>
  </si>
  <si>
    <t>202003_Lote 2</t>
  </si>
  <si>
    <t>Software Teamviewer</t>
  </si>
  <si>
    <t>Dropbox</t>
  </si>
  <si>
    <t>Paquetes de software de carga de medios de almacenamiento</t>
  </si>
  <si>
    <t xml:space="preserve">Dropbox International Unlimited Company </t>
  </si>
  <si>
    <t>Dominio y hosting</t>
  </si>
  <si>
    <t>72417000/48750000</t>
  </si>
  <si>
    <t>Nombres de dominio de Internet/ Paquetes de software de carga de medios de almacenamiento</t>
  </si>
  <si>
    <t>OVH HISPANO S.L.U.</t>
  </si>
  <si>
    <t>Tinta impresora</t>
  </si>
  <si>
    <t>30192112</t>
  </si>
  <si>
    <t>Tinta para impresoras</t>
  </si>
  <si>
    <t>AMAZON SPAIN SERVICES SL</t>
  </si>
  <si>
    <t>Pequeño material de oficina</t>
  </si>
  <si>
    <t>Material de oficina de pequeña envergadura</t>
  </si>
  <si>
    <t>Staples Productos de Oficina, S.L.U</t>
  </si>
  <si>
    <t>202010_Lote 1</t>
  </si>
  <si>
    <t>Monitores de pantalla plana</t>
  </si>
  <si>
    <t>30231310</t>
  </si>
  <si>
    <t>202010_Lote 2</t>
  </si>
  <si>
    <t>Teclado+Ratón</t>
  </si>
  <si>
    <t>30237460 + 30237460</t>
  </si>
  <si>
    <t>Teclados de ordenador+Ratón de ordenador</t>
  </si>
  <si>
    <t>Licencias Teams</t>
  </si>
  <si>
    <t>48000000</t>
  </si>
  <si>
    <t>Microsoft Ireland Operations Ltd.</t>
  </si>
  <si>
    <t>202014_Lote 1</t>
  </si>
  <si>
    <t>Material Prevención</t>
  </si>
  <si>
    <t>Material médico fungible</t>
  </si>
  <si>
    <t>Farmacia Campos Garrido, C.B</t>
  </si>
  <si>
    <t>T3</t>
  </si>
  <si>
    <t xml:space="preserve">  </t>
  </si>
  <si>
    <t>202014_Lote 2</t>
  </si>
  <si>
    <t>LEROY MERLIN ESPAÑAS.L.U.</t>
  </si>
  <si>
    <t>202014_Lote 3</t>
  </si>
  <si>
    <t>202015_Lote 1</t>
  </si>
  <si>
    <t>Material para adaptación de teletrabajo</t>
  </si>
  <si>
    <t>Escritorios y mesas</t>
  </si>
  <si>
    <t>9/14/2020</t>
  </si>
  <si>
    <t>202015_Lote 2</t>
  </si>
  <si>
    <t>Mobiliario de informática</t>
  </si>
  <si>
    <t>Staples Productos de OficinaS.L.U.</t>
  </si>
  <si>
    <t>202015_Lote 3</t>
  </si>
  <si>
    <t>3 TRIMESTRE</t>
  </si>
  <si>
    <t>4 TRIMESTRE</t>
  </si>
  <si>
    <t>Asesoramiento jurídico Convenio con Ayuntamiento</t>
  </si>
  <si>
    <t>Servicios jurídicos</t>
  </si>
  <si>
    <t>SERVICIOS</t>
  </si>
  <si>
    <t>Nexo Consulting Jurídico, S.L.P</t>
  </si>
  <si>
    <t>202018_Lote 1</t>
  </si>
  <si>
    <t>Adaptaptación puesto de trabajo Jefe de Oficina Técnica</t>
  </si>
  <si>
    <t>30213100</t>
  </si>
  <si>
    <t>Ordenadores portátiles</t>
  </si>
  <si>
    <t>PC Componentes y Multimedia, SL</t>
  </si>
  <si>
    <t>202018_Lote 2</t>
  </si>
  <si>
    <t>Ratón de ordenador</t>
  </si>
  <si>
    <t>202018_Lote 3</t>
  </si>
  <si>
    <t>Periféricos</t>
  </si>
  <si>
    <t>Servicios de auditoría</t>
  </si>
  <si>
    <t>Grant Thornton, S.L.</t>
  </si>
  <si>
    <t>202022_Lote 1</t>
  </si>
  <si>
    <t>Sillón ergonómico</t>
  </si>
  <si>
    <t>Sillones</t>
  </si>
  <si>
    <t>KUVE MOBILIARIO, S.L</t>
  </si>
  <si>
    <t>202022_Lote 2</t>
  </si>
  <si>
    <t>Prórroga Auditoría de cuentas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</si>
</sst>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%"/>
    <numFmt numFmtId="165" formatCode="\T0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nterstate-Light"/>
    </font>
    <font>
      <b/>
      <sz val="20"/>
      <color theme="1"/>
      <name val="Interstate-Light"/>
    </font>
    <font>
      <b/>
      <sz val="11"/>
      <color theme="1"/>
      <name val="Interstate-Light"/>
    </font>
    <font>
      <sz val="11"/>
      <color rgb="FF000000"/>
      <name val="Interstate-Light"/>
    </font>
    <font>
      <b/>
      <sz val="11"/>
      <color rgb="FF00000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4" fontId="2" fillId="0" borderId="1" xfId="1" applyFont="1" applyBorder="1"/>
    <xf numFmtId="0" fontId="2" fillId="0" borderId="0" xfId="0" applyFont="1" applyAlignment="1">
      <alignment horizontal="left" vertical="center"/>
    </xf>
    <xf numFmtId="0" fontId="2" fillId="0" borderId="2" xfId="0" applyFont="1" applyBorder="1"/>
    <xf numFmtId="44" fontId="2" fillId="0" borderId="0" xfId="1" applyFont="1" applyBorder="1" applyAlignment="1">
      <alignment horizontal="center" vertical="center"/>
    </xf>
    <xf numFmtId="14" fontId="2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44" fontId="2" fillId="0" borderId="2" xfId="1" applyFont="1" applyBorder="1"/>
    <xf numFmtId="44" fontId="2" fillId="0" borderId="2" xfId="0" applyNumberFormat="1" applyFont="1" applyBorder="1"/>
    <xf numFmtId="1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2" applyNumberFormat="1" applyFont="1" applyBorder="1" applyAlignment="1">
      <alignment horizontal="center"/>
    </xf>
    <xf numFmtId="44" fontId="2" fillId="0" borderId="0" xfId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2" fillId="0" borderId="1" xfId="0" applyNumberFormat="1" applyFont="1" applyBorder="1"/>
    <xf numFmtId="10" fontId="2" fillId="0" borderId="1" xfId="2" applyNumberFormat="1" applyFont="1" applyBorder="1"/>
    <xf numFmtId="0" fontId="4" fillId="0" borderId="1" xfId="0" applyFont="1" applyBorder="1" applyAlignment="1">
      <alignment horizontal="right"/>
    </xf>
    <xf numFmtId="44" fontId="4" fillId="0" borderId="1" xfId="0" applyNumberFormat="1" applyFont="1" applyBorder="1"/>
    <xf numFmtId="10" fontId="4" fillId="0" borderId="1" xfId="2" applyNumberFormat="1" applyFont="1" applyBorder="1"/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44" fontId="2" fillId="0" borderId="0" xfId="0" applyNumberFormat="1" applyFont="1"/>
    <xf numFmtId="44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8" fontId="5" fillId="0" borderId="1" xfId="0" applyNumberFormat="1" applyFont="1" applyBorder="1"/>
    <xf numFmtId="166" fontId="5" fillId="0" borderId="1" xfId="0" applyNumberFormat="1" applyFont="1" applyBorder="1"/>
    <xf numFmtId="166" fontId="5" fillId="0" borderId="1" xfId="0" applyNumberFormat="1" applyFont="1" applyBorder="1" applyAlignment="1">
      <alignment horizontal="center" vertical="center"/>
    </xf>
    <xf numFmtId="9" fontId="4" fillId="0" borderId="2" xfId="2" applyNumberFormat="1" applyFont="1" applyBorder="1" applyAlignment="1">
      <alignment horizontal="center"/>
    </xf>
    <xf numFmtId="0" fontId="4" fillId="0" borderId="0" xfId="0" applyFont="1"/>
    <xf numFmtId="3" fontId="2" fillId="0" borderId="1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3872736563"/>
          <c:y val="2.098551113946577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E38-4457-B852-4CC6A4BDB2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38-4457-B852-4CC6A4BDB2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E38-4457-B852-4CC6A4BDB2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38-4457-B852-4CC6A4BDB272}"/>
              </c:ext>
            </c:extLst>
          </c:dPt>
          <c:dLbls>
            <c:dLbl>
              <c:idx val="1"/>
              <c:layout>
                <c:manualLayout>
                  <c:x val="0.40323524938283162"/>
                  <c:y val="0.305674999580276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38-4457-B852-4CC6A4BDB272}"/>
                </c:ext>
              </c:extLst>
            </c:dLbl>
            <c:dLbl>
              <c:idx val="2"/>
              <c:layout>
                <c:manualLayout>
                  <c:x val="0.36702491683338989"/>
                  <c:y val="0.196162046908315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8-4457-B852-4CC6A4BDB272}"/>
                </c:ext>
              </c:extLst>
            </c:dLbl>
            <c:dLbl>
              <c:idx val="3"/>
              <c:layout>
                <c:manualLayout>
                  <c:x val="0.36318766989193213"/>
                  <c:y val="7.7629176949896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38-4457-B852-4CC6A4BDB27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'[1]Listado contratos '!$F$69:$F$72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E38-4457-B852-4CC6A4BD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3872736563"/>
          <c:y val="2.098551113946577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A69-40E6-A110-69EAAC5BCA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69-40E6-A110-69EAAC5BCA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A69-40E6-A110-69EAAC5BCA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A69-40E6-A110-69EAAC5BCACD}"/>
              </c:ext>
            </c:extLst>
          </c:dPt>
          <c:dLbls>
            <c:dLbl>
              <c:idx val="1"/>
              <c:layout>
                <c:manualLayout>
                  <c:x val="0.40323524938283162"/>
                  <c:y val="0.305674999580276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9-40E6-A110-69EAAC5BCACD}"/>
                </c:ext>
              </c:extLst>
            </c:dLbl>
            <c:dLbl>
              <c:idx val="2"/>
              <c:layout>
                <c:manualLayout>
                  <c:x val="0.36702491683338989"/>
                  <c:y val="0.196162046908315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9-40E6-A110-69EAAC5BCACD}"/>
                </c:ext>
              </c:extLst>
            </c:dLbl>
            <c:dLbl>
              <c:idx val="3"/>
              <c:layout>
                <c:manualLayout>
                  <c:x val="0.36318766989193213"/>
                  <c:y val="7.7629176949896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9-40E6-A110-69EAAC5BCAC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'[1]Listado contratos '!$F$69:$F$72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3A69-40E6-A110-69EAAC5B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3872736563"/>
          <c:y val="2.098551113946577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3C-45B5-8E2C-F1A96D13F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3C-45B5-8E2C-F1A96D13FD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3C-45B5-8E2C-F1A96D13FD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3C-45B5-8E2C-F1A96D13FDB5}"/>
              </c:ext>
            </c:extLst>
          </c:dPt>
          <c:dLbls>
            <c:dLbl>
              <c:idx val="1"/>
              <c:layout>
                <c:manualLayout>
                  <c:x val="0.40323524938283162"/>
                  <c:y val="0.305674999580276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C-45B5-8E2C-F1A96D13FDB5}"/>
                </c:ext>
              </c:extLst>
            </c:dLbl>
            <c:dLbl>
              <c:idx val="2"/>
              <c:layout>
                <c:manualLayout>
                  <c:x val="0.36702491683338989"/>
                  <c:y val="0.196162046908315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C-45B5-8E2C-F1A96D13FDB5}"/>
                </c:ext>
              </c:extLst>
            </c:dLbl>
            <c:dLbl>
              <c:idx val="3"/>
              <c:layout>
                <c:manualLayout>
                  <c:x val="0.36318766989193213"/>
                  <c:y val="7.7629176949896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C-45B5-8E2C-F1A96D13FDB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'[1]Listado contratos '!$F$69:$F$72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0A3C-45B5-8E2C-F1A96D13F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17</xdr:row>
      <xdr:rowOff>133350</xdr:rowOff>
    </xdr:from>
    <xdr:to>
      <xdr:col>5</xdr:col>
      <xdr:colOff>666750</xdr:colOff>
      <xdr:row>41</xdr:row>
      <xdr:rowOff>28575</xdr:rowOff>
    </xdr:to>
    <xdr:graphicFrame macro="">
      <xdr:nvGraphicFramePr>
        <xdr:cNvPr id="1028" name="Gráfico 1">
          <a:extLst>
            <a:ext uri="{FF2B5EF4-FFF2-40B4-BE49-F238E27FC236}">
              <a16:creationId xmlns:a16="http://schemas.microsoft.com/office/drawing/2014/main" id="{1329FBED-BE0C-4F4E-B3BC-977ED0A5A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13</xdr:row>
      <xdr:rowOff>133350</xdr:rowOff>
    </xdr:from>
    <xdr:to>
      <xdr:col>5</xdr:col>
      <xdr:colOff>666750</xdr:colOff>
      <xdr:row>37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C904F9-5770-4FC2-849E-9CBA32E5E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14</xdr:row>
      <xdr:rowOff>133350</xdr:rowOff>
    </xdr:from>
    <xdr:to>
      <xdr:col>5</xdr:col>
      <xdr:colOff>666750</xdr:colOff>
      <xdr:row>38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3ABE75-3B1D-4C01-91E4-F7B6AFAF7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MAVESA/Licitaciones%20y%20Transparencia%20trimestral/Estado%20de%20las%20licitaciones%20y%20Transparencia%20trimestral/20191015_Contratos%20y%20Licitaciones%20Murcia%20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contratos "/>
    </sheetNames>
    <sheetDataSet>
      <sheetData sheetId="0">
        <row r="69">
          <cell r="F69" t="str">
            <v>Adjudicación Directa</v>
          </cell>
        </row>
        <row r="70">
          <cell r="F70" t="str">
            <v>Procedimiento Abierto</v>
          </cell>
        </row>
        <row r="71">
          <cell r="F71" t="str">
            <v>Procedimiento con negociación</v>
          </cell>
        </row>
        <row r="72">
          <cell r="F72" t="str">
            <v>Resto de contratos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16"/>
  <sheetViews>
    <sheetView zoomScale="90" zoomScaleNormal="90" workbookViewId="0">
      <pane ySplit="4" topLeftCell="A5" activePane="bottomLeft" state="frozen"/>
      <selection pane="bottomLeft" activeCell="D6" sqref="D6"/>
    </sheetView>
  </sheetViews>
  <sheetFormatPr baseColWidth="10" defaultColWidth="19.6640625" defaultRowHeight="13.2" x14ac:dyDescent="0.2"/>
  <cols>
    <col min="1" max="1" width="19.6640625" style="1"/>
    <col min="2" max="2" width="34.44140625" style="1" bestFit="1" customWidth="1"/>
    <col min="3" max="3" width="19.6640625" style="1"/>
    <col min="4" max="4" width="75.33203125" style="1" bestFit="1" customWidth="1"/>
    <col min="5" max="5" width="19.6640625" style="1"/>
    <col min="6" max="6" width="103.33203125" style="1" bestFit="1" customWidth="1"/>
    <col min="7" max="7" width="19.6640625" style="3"/>
    <col min="8" max="8" width="20.109375" style="1" bestFit="1" customWidth="1"/>
    <col min="9" max="10" width="24.88671875" style="1" bestFit="1" customWidth="1"/>
    <col min="11" max="11" width="28.5546875" style="1" bestFit="1" customWidth="1"/>
    <col min="12" max="12" width="32" style="1" bestFit="1" customWidth="1"/>
    <col min="13" max="13" width="27.109375" style="1" bestFit="1" customWidth="1"/>
    <col min="14" max="14" width="19.6640625" style="3"/>
    <col min="15" max="15" width="49.44140625" style="3" bestFit="1" customWidth="1"/>
    <col min="16" max="16" width="26.44140625" style="1" bestFit="1" customWidth="1"/>
    <col min="17" max="17" width="24.88671875" style="6" bestFit="1" customWidth="1"/>
    <col min="18" max="18" width="24.88671875" style="1" bestFit="1" customWidth="1"/>
    <col min="19" max="19" width="21.6640625" style="3" bestFit="1" customWidth="1"/>
    <col min="20" max="20" width="19.33203125" style="4" bestFit="1" customWidth="1"/>
    <col min="21" max="21" width="24.109375" style="3" bestFit="1" customWidth="1"/>
    <col min="22" max="22" width="21.44140625" style="3" bestFit="1" customWidth="1"/>
    <col min="23" max="23" width="24.44140625" style="3" bestFit="1" customWidth="1"/>
    <col min="24" max="24" width="25.109375" style="3" bestFit="1" customWidth="1"/>
    <col min="25" max="25" width="24.109375" style="3" bestFit="1" customWidth="1"/>
    <col min="26" max="26" width="26.88671875" style="3" customWidth="1"/>
    <col min="27" max="27" width="19.6640625" style="4"/>
    <col min="28" max="29" width="19.6640625" style="1"/>
    <col min="30" max="30" width="21.33203125" style="1" hidden="1" customWidth="1"/>
    <col min="31" max="31" width="23.33203125" style="1" hidden="1" customWidth="1"/>
    <col min="32" max="32" width="32" style="1" hidden="1" customWidth="1"/>
    <col min="33" max="16384" width="19.6640625" style="1"/>
  </cols>
  <sheetData>
    <row r="2" spans="2:32" ht="24" x14ac:dyDescent="0.35">
      <c r="B2" s="7" t="s">
        <v>5</v>
      </c>
      <c r="E2" s="7" t="s">
        <v>0</v>
      </c>
      <c r="F2" s="5"/>
      <c r="G2" s="5" t="s">
        <v>4</v>
      </c>
      <c r="H2" s="5"/>
      <c r="I2" s="5"/>
      <c r="J2" s="5"/>
      <c r="K2" s="5"/>
      <c r="L2" s="5"/>
    </row>
    <row r="3" spans="2:32" ht="14.25" customHeight="1" x14ac:dyDescent="0.35">
      <c r="D3" s="5"/>
      <c r="F3" s="5"/>
      <c r="G3" s="5"/>
      <c r="H3" s="5"/>
      <c r="I3" s="5"/>
      <c r="J3" s="5"/>
      <c r="K3" s="5"/>
      <c r="L3" s="5"/>
    </row>
    <row r="4" spans="2:32" x14ac:dyDescent="0.2">
      <c r="AD4" s="2" t="s">
        <v>3</v>
      </c>
      <c r="AE4" s="2" t="s">
        <v>1</v>
      </c>
      <c r="AF4" s="2" t="s">
        <v>2</v>
      </c>
    </row>
    <row r="5" spans="2:32" x14ac:dyDescent="0.2">
      <c r="M5" s="3"/>
    </row>
    <row r="6" spans="2:32" x14ac:dyDescent="0.2">
      <c r="D6" s="1" t="s">
        <v>6</v>
      </c>
      <c r="M6" s="3"/>
    </row>
    <row r="7" spans="2:32" x14ac:dyDescent="0.2">
      <c r="M7" s="3"/>
    </row>
    <row r="8" spans="2:32" x14ac:dyDescent="0.2">
      <c r="M8" s="3"/>
    </row>
    <row r="9" spans="2:32" x14ac:dyDescent="0.2">
      <c r="M9" s="3"/>
    </row>
    <row r="10" spans="2:32" x14ac:dyDescent="0.2">
      <c r="M10" s="3"/>
    </row>
    <row r="11" spans="2:32" x14ac:dyDescent="0.2">
      <c r="M11" s="3"/>
    </row>
    <row r="12" spans="2:32" x14ac:dyDescent="0.2">
      <c r="M12" s="3"/>
    </row>
    <row r="13" spans="2:32" x14ac:dyDescent="0.2">
      <c r="M13" s="3"/>
    </row>
    <row r="14" spans="2:32" x14ac:dyDescent="0.2">
      <c r="M14" s="3"/>
    </row>
    <row r="15" spans="2:32" x14ac:dyDescent="0.2">
      <c r="M15" s="3"/>
    </row>
    <row r="16" spans="2:32" x14ac:dyDescent="0.2">
      <c r="M16" s="3"/>
    </row>
  </sheetData>
  <pageMargins left="0.7" right="0.7" top="0.75" bottom="0.75" header="0.3" footer="0.3"/>
  <pageSetup paperSize="8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AB112"/>
  <sheetViews>
    <sheetView workbookViewId="0">
      <selection activeCell="G29" sqref="G29"/>
    </sheetView>
  </sheetViews>
  <sheetFormatPr baseColWidth="10" defaultRowHeight="14.4" x14ac:dyDescent="0.3"/>
  <cols>
    <col min="3" max="3" width="11" bestFit="1" customWidth="1"/>
    <col min="4" max="4" width="20" bestFit="1" customWidth="1"/>
    <col min="5" max="5" width="55.5546875" bestFit="1" customWidth="1"/>
    <col min="6" max="6" width="24.6640625" customWidth="1"/>
    <col min="7" max="7" width="42.33203125" bestFit="1" customWidth="1"/>
    <col min="8" max="8" width="18.6640625" bestFit="1" customWidth="1"/>
    <col min="9" max="9" width="14.88671875" bestFit="1" customWidth="1"/>
    <col min="10" max="10" width="19" bestFit="1" customWidth="1"/>
    <col min="11" max="11" width="20.109375" customWidth="1"/>
    <col min="12" max="12" width="19.33203125" customWidth="1"/>
    <col min="13" max="13" width="31.88671875" bestFit="1" customWidth="1"/>
    <col min="14" max="14" width="27.109375" bestFit="1" customWidth="1"/>
    <col min="15" max="15" width="19.44140625" customWidth="1"/>
    <col min="16" max="16" width="45" bestFit="1" customWidth="1"/>
    <col min="17" max="17" width="14" bestFit="1" customWidth="1"/>
    <col min="18" max="18" width="14.5546875" customWidth="1"/>
    <col min="19" max="19" width="21" customWidth="1"/>
    <col min="20" max="20" width="21.5546875" customWidth="1"/>
    <col min="21" max="21" width="13" bestFit="1" customWidth="1"/>
    <col min="22" max="22" width="23.6640625" customWidth="1"/>
    <col min="23" max="23" width="17.109375" customWidth="1"/>
    <col min="24" max="24" width="22.33203125" customWidth="1"/>
    <col min="25" max="25" width="21.5546875" customWidth="1"/>
    <col min="26" max="26" width="20.33203125" customWidth="1"/>
    <col min="27" max="27" width="11" bestFit="1" customWidth="1"/>
    <col min="28" max="28" width="11.33203125" bestFit="1" customWidth="1"/>
  </cols>
  <sheetData>
    <row r="2" spans="3:28" s="1" customFormat="1" ht="24" x14ac:dyDescent="0.35">
      <c r="C2" s="7" t="s">
        <v>5</v>
      </c>
      <c r="F2" s="7" t="s">
        <v>0</v>
      </c>
      <c r="G2" s="5"/>
      <c r="H2" s="5" t="s">
        <v>48</v>
      </c>
      <c r="I2" s="5"/>
      <c r="J2" s="5"/>
      <c r="K2" s="5"/>
      <c r="L2" s="5"/>
      <c r="N2" s="3"/>
      <c r="O2" s="3"/>
      <c r="Q2" s="6"/>
      <c r="S2" s="3"/>
      <c r="T2" s="4"/>
      <c r="U2" s="3"/>
      <c r="V2" s="3"/>
      <c r="W2" s="3"/>
      <c r="X2" s="3"/>
      <c r="Y2" s="3"/>
      <c r="Z2" s="3"/>
      <c r="AA2" s="4"/>
    </row>
    <row r="5" spans="3:28" ht="52.8" x14ac:dyDescent="0.3"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9" t="s">
        <v>22</v>
      </c>
      <c r="S5" s="8" t="s">
        <v>23</v>
      </c>
      <c r="T5" s="8" t="s">
        <v>24</v>
      </c>
      <c r="U5" s="8" t="s">
        <v>25</v>
      </c>
      <c r="V5" s="8" t="s">
        <v>26</v>
      </c>
      <c r="W5" s="8" t="s">
        <v>27</v>
      </c>
      <c r="X5" s="8" t="s">
        <v>28</v>
      </c>
      <c r="Y5" s="8" t="s">
        <v>29</v>
      </c>
      <c r="Z5" s="8" t="s">
        <v>30</v>
      </c>
      <c r="AA5" s="8" t="s">
        <v>31</v>
      </c>
      <c r="AB5" s="8" t="s">
        <v>32</v>
      </c>
    </row>
    <row r="6" spans="3:28" x14ac:dyDescent="0.3">
      <c r="C6" s="2" t="s">
        <v>33</v>
      </c>
      <c r="D6" s="10" t="s">
        <v>49</v>
      </c>
      <c r="E6" s="11" t="s">
        <v>50</v>
      </c>
      <c r="F6" s="12">
        <v>48000000</v>
      </c>
      <c r="G6" s="13" t="s">
        <v>51</v>
      </c>
      <c r="H6" s="10" t="s">
        <v>36</v>
      </c>
      <c r="I6" s="21">
        <f>53.53*1.21</f>
        <v>64.771299999999997</v>
      </c>
      <c r="J6" s="21">
        <f>I6</f>
        <v>64.771299999999997</v>
      </c>
      <c r="K6" s="18">
        <f>I6/1.21</f>
        <v>53.53</v>
      </c>
      <c r="L6" s="18">
        <f>J6-K6</f>
        <v>11.241299999999995</v>
      </c>
      <c r="M6" s="10" t="s">
        <v>37</v>
      </c>
      <c r="N6" s="10" t="s">
        <v>34</v>
      </c>
      <c r="O6" s="10">
        <v>1</v>
      </c>
      <c r="P6" s="10" t="s">
        <v>52</v>
      </c>
      <c r="Q6" s="14">
        <v>43941</v>
      </c>
      <c r="R6" s="15">
        <f t="shared" ref="R6:R15" si="0">YEAR(Q6)</f>
        <v>2020</v>
      </c>
      <c r="S6" s="16">
        <f t="shared" ref="S6:S15" si="1">ROUNDUP(MONTH(Q6)/3,0)</f>
        <v>2</v>
      </c>
      <c r="T6" s="14">
        <f t="shared" ref="T6:T15" si="2">Q6</f>
        <v>43941</v>
      </c>
      <c r="U6" s="17">
        <v>12</v>
      </c>
      <c r="V6" s="10" t="s">
        <v>35</v>
      </c>
      <c r="W6" s="10" t="s">
        <v>35</v>
      </c>
      <c r="X6" s="10" t="s">
        <v>35</v>
      </c>
      <c r="Y6" s="10" t="s">
        <v>35</v>
      </c>
      <c r="Z6" s="10" t="s">
        <v>35</v>
      </c>
      <c r="AA6" s="10" t="s">
        <v>35</v>
      </c>
      <c r="AB6" s="19">
        <f>J6/$J$17</f>
        <v>3.9432629605609164E-2</v>
      </c>
    </row>
    <row r="7" spans="3:28" x14ac:dyDescent="0.3">
      <c r="C7" s="2" t="s">
        <v>33</v>
      </c>
      <c r="D7" s="10" t="s">
        <v>53</v>
      </c>
      <c r="E7" s="11" t="s">
        <v>54</v>
      </c>
      <c r="F7" s="12">
        <v>48000000</v>
      </c>
      <c r="G7" s="13" t="s">
        <v>51</v>
      </c>
      <c r="H7" s="10" t="s">
        <v>36</v>
      </c>
      <c r="I7" s="21">
        <f>132*1.21</f>
        <v>159.72</v>
      </c>
      <c r="J7" s="21">
        <f>I7</f>
        <v>159.72</v>
      </c>
      <c r="K7" s="18">
        <f>I7/1.21</f>
        <v>132</v>
      </c>
      <c r="L7" s="18">
        <f>J7-K7</f>
        <v>27.72</v>
      </c>
      <c r="M7" s="10" t="s">
        <v>37</v>
      </c>
      <c r="N7" s="10" t="s">
        <v>34</v>
      </c>
      <c r="O7" s="10">
        <v>1</v>
      </c>
      <c r="P7" s="10" t="s">
        <v>52</v>
      </c>
      <c r="Q7" s="14">
        <v>43941</v>
      </c>
      <c r="R7" s="15">
        <f t="shared" si="0"/>
        <v>2020</v>
      </c>
      <c r="S7" s="16">
        <f t="shared" si="1"/>
        <v>2</v>
      </c>
      <c r="T7" s="14">
        <f t="shared" si="2"/>
        <v>43941</v>
      </c>
      <c r="U7" s="17">
        <v>12</v>
      </c>
      <c r="V7" s="10" t="s">
        <v>35</v>
      </c>
      <c r="W7" s="10" t="s">
        <v>35</v>
      </c>
      <c r="X7" s="10" t="s">
        <v>35</v>
      </c>
      <c r="Y7" s="10" t="s">
        <v>35</v>
      </c>
      <c r="Z7" s="10" t="s">
        <v>35</v>
      </c>
      <c r="AA7" s="10" t="s">
        <v>35</v>
      </c>
      <c r="AB7" s="19">
        <f t="shared" ref="AB7:AB15" si="3">J7/$J$17</f>
        <v>9.7237196113215199E-2</v>
      </c>
    </row>
    <row r="8" spans="3:28" x14ac:dyDescent="0.3">
      <c r="C8" s="2" t="s">
        <v>33</v>
      </c>
      <c r="D8" s="10">
        <v>202004</v>
      </c>
      <c r="E8" s="11" t="s">
        <v>55</v>
      </c>
      <c r="F8" s="12">
        <v>48750000</v>
      </c>
      <c r="G8" s="42" t="s">
        <v>56</v>
      </c>
      <c r="H8" s="10" t="s">
        <v>36</v>
      </c>
      <c r="I8" s="21">
        <v>119.88</v>
      </c>
      <c r="J8" s="21">
        <v>119.88</v>
      </c>
      <c r="K8" s="18">
        <v>119.88</v>
      </c>
      <c r="L8" s="18">
        <v>0</v>
      </c>
      <c r="M8" s="10" t="s">
        <v>37</v>
      </c>
      <c r="N8" s="10" t="s">
        <v>34</v>
      </c>
      <c r="O8" s="10">
        <v>1</v>
      </c>
      <c r="P8" s="10" t="s">
        <v>57</v>
      </c>
      <c r="Q8" s="14">
        <v>43941</v>
      </c>
      <c r="R8" s="15">
        <f t="shared" si="0"/>
        <v>2020</v>
      </c>
      <c r="S8" s="16">
        <f t="shared" si="1"/>
        <v>2</v>
      </c>
      <c r="T8" s="14">
        <f t="shared" si="2"/>
        <v>43941</v>
      </c>
      <c r="U8" s="17">
        <v>12</v>
      </c>
      <c r="V8" s="10" t="s">
        <v>35</v>
      </c>
      <c r="W8" s="10" t="s">
        <v>35</v>
      </c>
      <c r="X8" s="10" t="s">
        <v>35</v>
      </c>
      <c r="Y8" s="10" t="s">
        <v>35</v>
      </c>
      <c r="Z8" s="10" t="s">
        <v>35</v>
      </c>
      <c r="AA8" s="10" t="s">
        <v>35</v>
      </c>
      <c r="AB8" s="19">
        <f t="shared" si="3"/>
        <v>7.2982688893389921E-2</v>
      </c>
    </row>
    <row r="9" spans="3:28" x14ac:dyDescent="0.3">
      <c r="C9" s="2" t="s">
        <v>33</v>
      </c>
      <c r="D9" s="10">
        <v>202005</v>
      </c>
      <c r="E9" s="11" t="s">
        <v>58</v>
      </c>
      <c r="F9" s="2" t="s">
        <v>59</v>
      </c>
      <c r="G9" s="2" t="s">
        <v>60</v>
      </c>
      <c r="H9" s="10" t="s">
        <v>36</v>
      </c>
      <c r="I9" s="21">
        <v>34.93</v>
      </c>
      <c r="J9" s="21">
        <f>I9</f>
        <v>34.93</v>
      </c>
      <c r="K9" s="18">
        <f>J9/1.21</f>
        <v>28.867768595041323</v>
      </c>
      <c r="L9" s="18">
        <f>J9-K9</f>
        <v>6.062231404958677</v>
      </c>
      <c r="M9" s="10" t="s">
        <v>37</v>
      </c>
      <c r="N9" s="10" t="s">
        <v>34</v>
      </c>
      <c r="O9" s="10">
        <v>1</v>
      </c>
      <c r="P9" s="10" t="s">
        <v>61</v>
      </c>
      <c r="Q9" s="14">
        <v>43941</v>
      </c>
      <c r="R9" s="15">
        <f t="shared" si="0"/>
        <v>2020</v>
      </c>
      <c r="S9" s="16">
        <f t="shared" si="1"/>
        <v>2</v>
      </c>
      <c r="T9" s="14">
        <f t="shared" si="2"/>
        <v>43941</v>
      </c>
      <c r="U9" s="17">
        <v>12</v>
      </c>
      <c r="V9" s="10" t="s">
        <v>35</v>
      </c>
      <c r="W9" s="10" t="s">
        <v>35</v>
      </c>
      <c r="X9" s="10" t="s">
        <v>35</v>
      </c>
      <c r="Y9" s="10" t="s">
        <v>35</v>
      </c>
      <c r="Z9" s="10" t="s">
        <v>35</v>
      </c>
      <c r="AA9" s="10" t="s">
        <v>35</v>
      </c>
      <c r="AB9" s="19">
        <f t="shared" si="3"/>
        <v>2.1265309668385968E-2</v>
      </c>
    </row>
    <row r="10" spans="3:28" x14ac:dyDescent="0.3">
      <c r="C10" s="2" t="s">
        <v>33</v>
      </c>
      <c r="D10" s="10">
        <v>202006</v>
      </c>
      <c r="E10" s="11" t="s">
        <v>62</v>
      </c>
      <c r="F10" s="12" t="s">
        <v>63</v>
      </c>
      <c r="G10" s="2" t="s">
        <v>64</v>
      </c>
      <c r="H10" s="10" t="s">
        <v>36</v>
      </c>
      <c r="I10" s="21">
        <v>111.44</v>
      </c>
      <c r="J10" s="21">
        <v>111.44</v>
      </c>
      <c r="K10" s="18">
        <v>111.44</v>
      </c>
      <c r="L10" s="18">
        <v>0</v>
      </c>
      <c r="M10" s="10" t="s">
        <v>37</v>
      </c>
      <c r="N10" s="10" t="s">
        <v>34</v>
      </c>
      <c r="O10" s="10">
        <v>1</v>
      </c>
      <c r="P10" s="10" t="s">
        <v>65</v>
      </c>
      <c r="Q10" s="14">
        <v>43941</v>
      </c>
      <c r="R10" s="15">
        <f t="shared" si="0"/>
        <v>2020</v>
      </c>
      <c r="S10" s="16">
        <f t="shared" si="1"/>
        <v>2</v>
      </c>
      <c r="T10" s="14">
        <f t="shared" si="2"/>
        <v>43941</v>
      </c>
      <c r="U10" s="17"/>
      <c r="V10" s="10" t="s">
        <v>35</v>
      </c>
      <c r="W10" s="10" t="s">
        <v>35</v>
      </c>
      <c r="X10" s="10" t="s">
        <v>35</v>
      </c>
      <c r="Y10" s="10" t="s">
        <v>35</v>
      </c>
      <c r="Z10" s="10" t="s">
        <v>35</v>
      </c>
      <c r="AA10" s="10" t="s">
        <v>35</v>
      </c>
      <c r="AB10" s="19">
        <f t="shared" si="3"/>
        <v>6.7844434853848626E-2</v>
      </c>
    </row>
    <row r="11" spans="3:28" x14ac:dyDescent="0.3">
      <c r="C11" s="2" t="s">
        <v>33</v>
      </c>
      <c r="D11" s="10">
        <v>202007</v>
      </c>
      <c r="E11" s="11" t="s">
        <v>66</v>
      </c>
      <c r="F11" s="12">
        <v>30197000</v>
      </c>
      <c r="G11" s="42" t="s">
        <v>67</v>
      </c>
      <c r="H11" s="10" t="s">
        <v>36</v>
      </c>
      <c r="I11" s="2">
        <v>160.24</v>
      </c>
      <c r="J11" s="2">
        <v>160.24</v>
      </c>
      <c r="K11" s="18">
        <f>J11/1.21</f>
        <v>132.42975206611573</v>
      </c>
      <c r="L11" s="18">
        <f>J11-K11</f>
        <v>27.810247933884284</v>
      </c>
      <c r="M11" s="10" t="s">
        <v>37</v>
      </c>
      <c r="N11" s="10" t="s">
        <v>34</v>
      </c>
      <c r="O11" s="10">
        <v>1</v>
      </c>
      <c r="P11" s="10" t="s">
        <v>68</v>
      </c>
      <c r="Q11" s="14">
        <v>43941</v>
      </c>
      <c r="R11" s="15">
        <f t="shared" si="0"/>
        <v>2020</v>
      </c>
      <c r="S11" s="16">
        <f t="shared" si="1"/>
        <v>2</v>
      </c>
      <c r="T11" s="14">
        <f t="shared" si="2"/>
        <v>43941</v>
      </c>
      <c r="U11" s="17"/>
      <c r="V11" s="10" t="s">
        <v>35</v>
      </c>
      <c r="W11" s="10" t="s">
        <v>35</v>
      </c>
      <c r="X11" s="10" t="s">
        <v>35</v>
      </c>
      <c r="Y11" s="10" t="s">
        <v>35</v>
      </c>
      <c r="Z11" s="10" t="s">
        <v>35</v>
      </c>
      <c r="AA11" s="10" t="s">
        <v>35</v>
      </c>
      <c r="AB11" s="19">
        <f t="shared" si="3"/>
        <v>9.7553771006646667E-2</v>
      </c>
    </row>
    <row r="12" spans="3:28" x14ac:dyDescent="0.3">
      <c r="C12" s="2" t="s">
        <v>33</v>
      </c>
      <c r="D12" s="10">
        <v>202008</v>
      </c>
      <c r="E12" s="11" t="s">
        <v>39</v>
      </c>
      <c r="F12" s="12">
        <v>30199700</v>
      </c>
      <c r="G12" s="2" t="s">
        <v>40</v>
      </c>
      <c r="H12" s="10" t="s">
        <v>36</v>
      </c>
      <c r="I12" s="21">
        <f>1000*1.21</f>
        <v>1210</v>
      </c>
      <c r="J12" s="21">
        <v>689.7</v>
      </c>
      <c r="K12" s="18">
        <f>J12/1.21</f>
        <v>570</v>
      </c>
      <c r="L12" s="18">
        <f>J12-K12</f>
        <v>119.70000000000005</v>
      </c>
      <c r="M12" s="10" t="s">
        <v>37</v>
      </c>
      <c r="N12" s="10" t="s">
        <v>34</v>
      </c>
      <c r="O12" s="10">
        <v>3</v>
      </c>
      <c r="P12" s="10" t="s">
        <v>41</v>
      </c>
      <c r="Q12" s="14">
        <v>43983</v>
      </c>
      <c r="R12" s="15">
        <f t="shared" si="0"/>
        <v>2020</v>
      </c>
      <c r="S12" s="16">
        <f t="shared" si="1"/>
        <v>2</v>
      </c>
      <c r="T12" s="14">
        <f t="shared" si="2"/>
        <v>43983</v>
      </c>
      <c r="U12" s="17"/>
      <c r="V12" s="10" t="s">
        <v>35</v>
      </c>
      <c r="W12" s="10" t="s">
        <v>35</v>
      </c>
      <c r="X12" s="10" t="s">
        <v>35</v>
      </c>
      <c r="Y12" s="10" t="s">
        <v>35</v>
      </c>
      <c r="Z12" s="10" t="s">
        <v>35</v>
      </c>
      <c r="AA12" s="10" t="s">
        <v>35</v>
      </c>
      <c r="AB12" s="19">
        <f t="shared" si="3"/>
        <v>0.41988789230706569</v>
      </c>
    </row>
    <row r="13" spans="3:28" x14ac:dyDescent="0.3">
      <c r="C13" s="2" t="s">
        <v>33</v>
      </c>
      <c r="D13" s="10" t="s">
        <v>69</v>
      </c>
      <c r="E13" s="11" t="s">
        <v>70</v>
      </c>
      <c r="F13" s="12" t="s">
        <v>71</v>
      </c>
      <c r="G13" s="42" t="s">
        <v>70</v>
      </c>
      <c r="H13" s="10" t="s">
        <v>36</v>
      </c>
      <c r="I13" s="2">
        <f>300*1.21</f>
        <v>363</v>
      </c>
      <c r="J13" s="2">
        <v>142.99</v>
      </c>
      <c r="K13" s="18">
        <f>J13/1.21</f>
        <v>118.17355371900828</v>
      </c>
      <c r="L13" s="18">
        <f>J13-K13</f>
        <v>24.816446280991727</v>
      </c>
      <c r="M13" s="10" t="s">
        <v>37</v>
      </c>
      <c r="N13" s="10" t="s">
        <v>34</v>
      </c>
      <c r="O13" s="10">
        <v>3</v>
      </c>
      <c r="P13" s="10" t="s">
        <v>38</v>
      </c>
      <c r="Q13" s="14">
        <v>43990</v>
      </c>
      <c r="R13" s="15">
        <f t="shared" si="0"/>
        <v>2020</v>
      </c>
      <c r="S13" s="16">
        <f t="shared" si="1"/>
        <v>2</v>
      </c>
      <c r="T13" s="14">
        <f t="shared" si="2"/>
        <v>43990</v>
      </c>
      <c r="U13" s="17"/>
      <c r="V13" s="10" t="s">
        <v>35</v>
      </c>
      <c r="W13" s="10" t="s">
        <v>35</v>
      </c>
      <c r="X13" s="10" t="s">
        <v>35</v>
      </c>
      <c r="Y13" s="10" t="s">
        <v>35</v>
      </c>
      <c r="Z13" s="10" t="s">
        <v>35</v>
      </c>
      <c r="AA13" s="10" t="s">
        <v>35</v>
      </c>
      <c r="AB13" s="19">
        <f t="shared" si="3"/>
        <v>8.7052007714930144E-2</v>
      </c>
    </row>
    <row r="14" spans="3:28" x14ac:dyDescent="0.3">
      <c r="C14" s="2" t="s">
        <v>33</v>
      </c>
      <c r="D14" s="10" t="s">
        <v>72</v>
      </c>
      <c r="E14" s="11" t="s">
        <v>73</v>
      </c>
      <c r="F14" s="12" t="s">
        <v>74</v>
      </c>
      <c r="G14" s="42" t="s">
        <v>75</v>
      </c>
      <c r="H14" s="10" t="s">
        <v>36</v>
      </c>
      <c r="I14" s="2">
        <f>121</f>
        <v>121</v>
      </c>
      <c r="J14" s="2">
        <v>36.99</v>
      </c>
      <c r="K14" s="18">
        <f>J14/1.21</f>
        <v>30.5702479338843</v>
      </c>
      <c r="L14" s="18">
        <f>J14-K14</f>
        <v>6.4197520661157021</v>
      </c>
      <c r="M14" s="10" t="s">
        <v>37</v>
      </c>
      <c r="N14" s="10" t="s">
        <v>34</v>
      </c>
      <c r="O14" s="10">
        <v>3</v>
      </c>
      <c r="P14" s="10" t="s">
        <v>38</v>
      </c>
      <c r="Q14" s="14">
        <v>43990</v>
      </c>
      <c r="R14" s="15">
        <f t="shared" si="0"/>
        <v>2020</v>
      </c>
      <c r="S14" s="16">
        <f t="shared" si="1"/>
        <v>2</v>
      </c>
      <c r="T14" s="14">
        <f t="shared" si="2"/>
        <v>43990</v>
      </c>
      <c r="U14" s="17"/>
      <c r="V14" s="10" t="s">
        <v>35</v>
      </c>
      <c r="W14" s="10" t="s">
        <v>35</v>
      </c>
      <c r="X14" s="10" t="s">
        <v>35</v>
      </c>
      <c r="Y14" s="10" t="s">
        <v>35</v>
      </c>
      <c r="Z14" s="10" t="s">
        <v>35</v>
      </c>
      <c r="AA14" s="10" t="s">
        <v>35</v>
      </c>
      <c r="AB14" s="19">
        <f t="shared" si="3"/>
        <v>2.2519433284672118E-2</v>
      </c>
    </row>
    <row r="15" spans="3:28" x14ac:dyDescent="0.3">
      <c r="C15" s="2" t="s">
        <v>33</v>
      </c>
      <c r="D15" s="10">
        <v>202011</v>
      </c>
      <c r="E15" s="11" t="s">
        <v>76</v>
      </c>
      <c r="F15" s="12" t="s">
        <v>77</v>
      </c>
      <c r="G15" s="42" t="s">
        <v>51</v>
      </c>
      <c r="H15" s="10" t="s">
        <v>36</v>
      </c>
      <c r="I15" s="2">
        <v>121.92</v>
      </c>
      <c r="J15" s="2">
        <v>121.92</v>
      </c>
      <c r="K15" s="18">
        <v>121.92</v>
      </c>
      <c r="L15" s="18">
        <v>0</v>
      </c>
      <c r="M15" s="10" t="s">
        <v>37</v>
      </c>
      <c r="N15" s="10" t="s">
        <v>34</v>
      </c>
      <c r="O15" s="10">
        <v>1</v>
      </c>
      <c r="P15" s="10" t="s">
        <v>78</v>
      </c>
      <c r="Q15" s="14">
        <v>43993</v>
      </c>
      <c r="R15" s="15">
        <f t="shared" si="0"/>
        <v>2020</v>
      </c>
      <c r="S15" s="16">
        <f t="shared" si="1"/>
        <v>2</v>
      </c>
      <c r="T15" s="14">
        <f t="shared" si="2"/>
        <v>43993</v>
      </c>
      <c r="U15" s="17">
        <v>12</v>
      </c>
      <c r="V15" s="10" t="s">
        <v>35</v>
      </c>
      <c r="W15" s="10" t="s">
        <v>35</v>
      </c>
      <c r="X15" s="10" t="s">
        <v>35</v>
      </c>
      <c r="Y15" s="10" t="s">
        <v>35</v>
      </c>
      <c r="Z15" s="10" t="s">
        <v>35</v>
      </c>
      <c r="AA15" s="10" t="s">
        <v>35</v>
      </c>
      <c r="AB15" s="19">
        <f t="shared" si="3"/>
        <v>7.4224636552236392E-2</v>
      </c>
    </row>
    <row r="16" spans="3:28" x14ac:dyDescent="0.3">
      <c r="C16" s="1"/>
      <c r="D16" s="3"/>
      <c r="E16" s="22"/>
      <c r="F16" s="43"/>
      <c r="G16" s="44"/>
      <c r="H16" s="3"/>
      <c r="I16" s="23"/>
      <c r="J16" s="23"/>
      <c r="K16" s="24"/>
      <c r="L16" s="24"/>
      <c r="M16" s="3"/>
      <c r="N16" s="3"/>
      <c r="O16" s="3"/>
      <c r="P16" s="3"/>
      <c r="Q16" s="31"/>
      <c r="R16" s="20"/>
      <c r="S16" s="26"/>
      <c r="T16" s="31"/>
      <c r="U16" s="4"/>
      <c r="V16" s="3"/>
      <c r="W16" s="3"/>
      <c r="X16" s="3"/>
      <c r="Y16" s="3"/>
      <c r="Z16" s="3"/>
      <c r="AA16" s="27"/>
      <c r="AB16" s="28"/>
    </row>
    <row r="17" spans="3:28" x14ac:dyDescent="0.3">
      <c r="C17" s="1"/>
      <c r="D17" s="1"/>
      <c r="E17" s="1"/>
      <c r="F17" s="1"/>
      <c r="G17" s="1"/>
      <c r="H17" s="1"/>
      <c r="I17" s="29" t="s">
        <v>42</v>
      </c>
      <c r="J17" s="30">
        <f>SUM(J6:J16)</f>
        <v>1642.5813000000003</v>
      </c>
      <c r="K17" s="1"/>
      <c r="L17" s="1"/>
      <c r="M17" s="3"/>
      <c r="N17" s="3"/>
      <c r="O17" s="3"/>
      <c r="P17" s="3"/>
      <c r="Q17" s="25"/>
      <c r="R17" s="6"/>
      <c r="S17" s="25"/>
      <c r="T17" s="31"/>
      <c r="U17" s="4"/>
      <c r="V17" s="3"/>
      <c r="W17" s="3"/>
      <c r="X17" s="3"/>
      <c r="Y17" s="3"/>
      <c r="Z17" s="3"/>
      <c r="AA17" s="32" t="s">
        <v>42</v>
      </c>
      <c r="AB17" s="33">
        <f>SUM(AB6:AB16)</f>
        <v>0.99999999999999989</v>
      </c>
    </row>
    <row r="18" spans="3:28" x14ac:dyDescent="0.3">
      <c r="C18" s="1"/>
      <c r="D18" s="1"/>
      <c r="E18" s="1"/>
      <c r="F18" s="1"/>
      <c r="G18" s="1"/>
      <c r="H18" s="3"/>
      <c r="I18" s="34"/>
      <c r="J18" s="34"/>
      <c r="K18" s="34"/>
      <c r="L18" s="34"/>
      <c r="M18" s="3"/>
      <c r="N18" s="3"/>
      <c r="O18" s="3"/>
      <c r="P18" s="3"/>
      <c r="Q18" s="25"/>
      <c r="R18" s="6"/>
      <c r="S18" s="25"/>
      <c r="T18" s="31"/>
      <c r="U18" s="4"/>
      <c r="V18" s="3"/>
      <c r="W18" s="3"/>
      <c r="X18" s="3"/>
      <c r="Y18" s="3"/>
      <c r="Z18" s="3"/>
      <c r="AA18" s="3"/>
      <c r="AB18" s="4"/>
    </row>
    <row r="19" spans="3:28" x14ac:dyDescent="0.3">
      <c r="C19" s="1"/>
      <c r="D19" s="1"/>
      <c r="E19" s="1"/>
      <c r="F19" s="1"/>
      <c r="G19" s="1"/>
      <c r="H19" s="1"/>
      <c r="I19" s="45"/>
      <c r="J19" s="45"/>
      <c r="K19" s="45"/>
      <c r="L19" s="45"/>
      <c r="M19" s="45"/>
      <c r="N19" s="46">
        <f>M19*5</f>
        <v>0</v>
      </c>
      <c r="O19" s="3"/>
      <c r="P19" s="3"/>
      <c r="Q19" s="25"/>
      <c r="R19" s="6"/>
      <c r="S19" s="25"/>
      <c r="T19" s="31"/>
      <c r="U19" s="4"/>
      <c r="V19" s="3"/>
      <c r="W19" s="3"/>
      <c r="X19" s="3"/>
      <c r="Y19" s="3"/>
      <c r="Z19" s="3"/>
      <c r="AA19" s="3"/>
      <c r="AB19" s="4"/>
    </row>
    <row r="20" spans="3:28" x14ac:dyDescent="0.3">
      <c r="C20" s="1"/>
      <c r="D20" s="1"/>
      <c r="E20" s="1"/>
      <c r="F20" s="1"/>
      <c r="G20" s="35" t="s">
        <v>43</v>
      </c>
      <c r="H20" s="35" t="s">
        <v>44</v>
      </c>
      <c r="I20" s="36" t="s">
        <v>45</v>
      </c>
      <c r="J20" s="36" t="s">
        <v>46</v>
      </c>
      <c r="K20" s="1"/>
      <c r="L20" s="1"/>
      <c r="M20" s="1"/>
      <c r="N20" s="3"/>
      <c r="O20" s="3"/>
      <c r="P20" s="3"/>
      <c r="Q20" s="1"/>
      <c r="R20" s="6"/>
      <c r="S20" s="1"/>
      <c r="T20" s="3"/>
      <c r="U20" s="4"/>
      <c r="V20" s="3"/>
      <c r="W20" s="3"/>
      <c r="X20" s="3"/>
      <c r="Y20" s="3"/>
      <c r="Z20" s="3"/>
      <c r="AA20" s="3"/>
      <c r="AB20" s="4"/>
    </row>
    <row r="21" spans="3:28" x14ac:dyDescent="0.3">
      <c r="C21" s="1"/>
      <c r="D21" s="1"/>
      <c r="E21" s="1"/>
      <c r="F21" s="1"/>
      <c r="G21" s="2" t="s">
        <v>3</v>
      </c>
      <c r="H21" s="2">
        <f>COUNT(L6:L15)</f>
        <v>10</v>
      </c>
      <c r="I21" s="37">
        <f>J17</f>
        <v>1642.5813000000003</v>
      </c>
      <c r="J21" s="38">
        <f>I21/J17</f>
        <v>1</v>
      </c>
      <c r="K21" s="1"/>
      <c r="L21" s="1"/>
      <c r="M21" s="1"/>
      <c r="N21" s="3"/>
      <c r="O21" s="3"/>
      <c r="P21" s="3"/>
      <c r="Q21" s="1"/>
      <c r="R21" s="6"/>
      <c r="S21" s="1"/>
      <c r="T21" s="3"/>
      <c r="U21" s="4"/>
      <c r="V21" s="3"/>
      <c r="W21" s="3"/>
      <c r="X21" s="3"/>
      <c r="Y21" s="3"/>
      <c r="Z21" s="3"/>
      <c r="AA21" s="3"/>
      <c r="AB21" s="4"/>
    </row>
    <row r="22" spans="3:28" x14ac:dyDescent="0.3">
      <c r="C22" s="1"/>
      <c r="D22" s="1"/>
      <c r="E22" s="1"/>
      <c r="F22" s="1"/>
      <c r="G22" s="2" t="s">
        <v>1</v>
      </c>
      <c r="H22" s="2">
        <v>0</v>
      </c>
      <c r="I22" s="37">
        <v>0</v>
      </c>
      <c r="J22" s="38">
        <v>0</v>
      </c>
      <c r="K22" s="1"/>
      <c r="L22" s="1"/>
      <c r="M22" s="1"/>
      <c r="N22" s="3"/>
      <c r="O22" s="3"/>
      <c r="P22" s="3"/>
      <c r="Q22" s="1"/>
      <c r="R22" s="6"/>
      <c r="S22" s="1"/>
      <c r="T22" s="3"/>
      <c r="U22" s="4"/>
      <c r="V22" s="3"/>
      <c r="W22" s="3"/>
      <c r="X22" s="3"/>
      <c r="Y22" s="3"/>
      <c r="Z22" s="3"/>
      <c r="AA22" s="3"/>
      <c r="AB22" s="4"/>
    </row>
    <row r="23" spans="3:28" x14ac:dyDescent="0.3">
      <c r="C23" s="1"/>
      <c r="D23" s="1"/>
      <c r="E23" s="1"/>
      <c r="F23" s="1"/>
      <c r="G23" s="2" t="s">
        <v>2</v>
      </c>
      <c r="H23" s="2">
        <v>0</v>
      </c>
      <c r="I23" s="37">
        <v>0</v>
      </c>
      <c r="J23" s="38">
        <v>0</v>
      </c>
      <c r="K23" s="1"/>
      <c r="L23" s="1"/>
      <c r="M23" s="1"/>
      <c r="N23" s="3"/>
      <c r="O23" s="3"/>
      <c r="P23" s="3"/>
      <c r="Q23" s="1"/>
      <c r="R23" s="6"/>
      <c r="S23" s="1"/>
      <c r="T23" s="3"/>
      <c r="U23" s="4"/>
      <c r="V23" s="3"/>
      <c r="W23" s="3"/>
      <c r="X23" s="3"/>
      <c r="Y23" s="3"/>
      <c r="Z23" s="3"/>
      <c r="AA23" s="3"/>
      <c r="AB23" s="4"/>
    </row>
    <row r="24" spans="3:28" x14ac:dyDescent="0.3">
      <c r="C24" s="1"/>
      <c r="D24" s="1"/>
      <c r="E24" s="1"/>
      <c r="F24" s="1"/>
      <c r="G24" s="2" t="s">
        <v>47</v>
      </c>
      <c r="H24" s="2">
        <v>0</v>
      </c>
      <c r="I24" s="37">
        <v>0</v>
      </c>
      <c r="J24" s="38">
        <v>0</v>
      </c>
      <c r="K24" s="1"/>
      <c r="L24" s="1"/>
      <c r="M24" s="1"/>
      <c r="N24" s="3"/>
      <c r="O24" s="3"/>
      <c r="P24" s="3"/>
      <c r="Q24" s="1"/>
      <c r="R24" s="6"/>
      <c r="S24" s="1"/>
      <c r="T24" s="3"/>
      <c r="U24" s="4"/>
      <c r="V24" s="3"/>
      <c r="W24" s="3"/>
      <c r="X24" s="3"/>
      <c r="Y24" s="3"/>
      <c r="Z24" s="3"/>
      <c r="AA24" s="3"/>
      <c r="AB24" s="4"/>
    </row>
    <row r="25" spans="3:28" x14ac:dyDescent="0.3">
      <c r="C25" s="1"/>
      <c r="D25" s="1"/>
      <c r="E25" s="1"/>
      <c r="F25" s="1"/>
      <c r="G25" s="39" t="s">
        <v>42</v>
      </c>
      <c r="H25" s="35">
        <f>SUM(H21:H24)</f>
        <v>10</v>
      </c>
      <c r="I25" s="40">
        <f>SUM(I21:I24)</f>
        <v>1642.5813000000003</v>
      </c>
      <c r="J25" s="41">
        <f>SUM(J21:J24)</f>
        <v>1</v>
      </c>
      <c r="K25" s="1"/>
      <c r="L25" s="1"/>
      <c r="M25" s="1"/>
      <c r="N25" s="3"/>
      <c r="O25" s="3"/>
      <c r="P25" s="3"/>
      <c r="Q25" s="1"/>
      <c r="R25" s="6"/>
      <c r="S25" s="1"/>
      <c r="T25" s="3"/>
      <c r="U25" s="4"/>
      <c r="V25" s="3"/>
      <c r="W25" s="3"/>
      <c r="X25" s="3"/>
      <c r="Y25" s="3"/>
      <c r="Z25" s="3"/>
      <c r="AA25" s="3"/>
      <c r="AB25" s="4"/>
    </row>
    <row r="26" spans="3:28" x14ac:dyDescent="0.3">
      <c r="C26" s="1"/>
      <c r="D26" s="1"/>
      <c r="E26" s="1"/>
      <c r="F26" s="1"/>
      <c r="G26" s="1"/>
      <c r="H26" s="3"/>
      <c r="I26" s="1"/>
      <c r="J26" s="1"/>
      <c r="K26" s="1"/>
      <c r="L26" s="1"/>
      <c r="M26" s="1"/>
      <c r="N26" s="3"/>
      <c r="O26" s="3"/>
      <c r="P26" s="3"/>
      <c r="Q26" s="1"/>
      <c r="R26" s="6"/>
      <c r="S26" s="1"/>
      <c r="T26" s="3"/>
      <c r="U26" s="4"/>
      <c r="V26" s="3"/>
      <c r="W26" s="3"/>
      <c r="X26" s="3"/>
      <c r="Y26" s="3"/>
      <c r="Z26" s="3"/>
      <c r="AA26" s="3"/>
      <c r="AB26" s="4"/>
    </row>
    <row r="27" spans="3:28" x14ac:dyDescent="0.3">
      <c r="C27" s="1"/>
      <c r="D27" s="1"/>
      <c r="E27" s="1"/>
      <c r="F27" s="1"/>
      <c r="G27" s="1"/>
      <c r="H27" s="3"/>
      <c r="I27" s="1"/>
      <c r="J27" s="1"/>
      <c r="K27" s="1"/>
      <c r="L27" s="1"/>
      <c r="M27" s="1"/>
      <c r="N27" s="3"/>
      <c r="O27" s="3"/>
      <c r="P27" s="3"/>
      <c r="Q27" s="1"/>
      <c r="R27" s="6"/>
      <c r="S27" s="1"/>
      <c r="T27" s="3"/>
      <c r="U27" s="4"/>
      <c r="V27" s="3"/>
      <c r="W27" s="3"/>
      <c r="X27" s="3"/>
      <c r="Y27" s="3"/>
      <c r="Z27" s="3"/>
      <c r="AA27" s="3"/>
      <c r="AB27" s="4"/>
    </row>
    <row r="28" spans="3:28" x14ac:dyDescent="0.3">
      <c r="C28" s="1"/>
      <c r="D28" s="1"/>
      <c r="E28" s="1"/>
      <c r="F28" s="1"/>
      <c r="G28" s="1"/>
      <c r="H28" s="3"/>
      <c r="I28" s="1"/>
      <c r="J28" s="1"/>
      <c r="K28" s="1"/>
      <c r="L28" s="1"/>
      <c r="M28" s="1"/>
      <c r="N28" s="3"/>
      <c r="O28" s="3"/>
      <c r="P28" s="3"/>
      <c r="Q28" s="1"/>
      <c r="R28" s="6"/>
      <c r="S28" s="1"/>
      <c r="T28" s="3"/>
      <c r="U28" s="4"/>
      <c r="V28" s="3"/>
      <c r="W28" s="3"/>
      <c r="X28" s="3"/>
      <c r="Y28" s="3"/>
      <c r="Z28" s="3"/>
      <c r="AA28" s="3"/>
      <c r="AB28" s="4"/>
    </row>
    <row r="29" spans="3:28" x14ac:dyDescent="0.3">
      <c r="C29" s="1"/>
      <c r="D29" s="1"/>
      <c r="E29" s="1"/>
      <c r="F29" s="1"/>
      <c r="G29" s="1"/>
      <c r="H29" s="3"/>
      <c r="I29" s="1"/>
      <c r="J29" s="1"/>
      <c r="K29" s="1"/>
      <c r="L29" s="1"/>
      <c r="M29" s="1"/>
      <c r="N29" s="3"/>
      <c r="O29" s="3"/>
      <c r="P29" s="3"/>
      <c r="Q29" s="1"/>
      <c r="R29" s="6"/>
      <c r="S29" s="1"/>
      <c r="T29" s="3"/>
      <c r="U29" s="4"/>
      <c r="V29" s="3"/>
      <c r="W29" s="3"/>
      <c r="X29" s="3"/>
      <c r="Y29" s="3"/>
      <c r="Z29" s="3"/>
      <c r="AA29" s="3"/>
      <c r="AB29" s="4"/>
    </row>
    <row r="30" spans="3:28" x14ac:dyDescent="0.3">
      <c r="C30" s="1"/>
      <c r="D30" s="1"/>
      <c r="E30" s="1"/>
      <c r="F30" s="1"/>
      <c r="G30" s="1"/>
      <c r="H30" s="3"/>
      <c r="I30" s="1"/>
      <c r="J30" s="1"/>
      <c r="K30" s="1"/>
      <c r="L30" s="1"/>
      <c r="M30" s="1"/>
      <c r="N30" s="3"/>
      <c r="O30" s="3"/>
      <c r="P30" s="3"/>
      <c r="Q30" s="1"/>
      <c r="R30" s="6"/>
      <c r="S30" s="1"/>
      <c r="T30" s="3"/>
      <c r="U30" s="4"/>
      <c r="V30" s="3"/>
      <c r="W30" s="3"/>
      <c r="X30" s="3"/>
      <c r="Y30" s="3"/>
      <c r="Z30" s="3"/>
      <c r="AA30" s="3"/>
      <c r="AB30" s="4"/>
    </row>
    <row r="31" spans="3:28" x14ac:dyDescent="0.3">
      <c r="C31" s="1"/>
      <c r="D31" s="1"/>
      <c r="E31" s="1"/>
      <c r="F31" s="1"/>
      <c r="G31" s="1"/>
      <c r="H31" s="3"/>
      <c r="I31" s="1"/>
      <c r="J31" s="1"/>
      <c r="K31" s="1"/>
      <c r="L31" s="1"/>
      <c r="M31" s="1"/>
      <c r="N31" s="3"/>
      <c r="O31" s="3"/>
      <c r="P31" s="3"/>
      <c r="Q31" s="1"/>
      <c r="R31" s="6"/>
      <c r="S31" s="1"/>
      <c r="T31" s="3"/>
      <c r="U31" s="4"/>
      <c r="V31" s="3"/>
      <c r="W31" s="3"/>
      <c r="X31" s="3"/>
      <c r="Y31" s="3"/>
      <c r="Z31" s="3"/>
      <c r="AA31" s="3"/>
      <c r="AB31" s="4"/>
    </row>
    <row r="32" spans="3:28" x14ac:dyDescent="0.3">
      <c r="C32" s="1"/>
      <c r="D32" s="1"/>
      <c r="E32" s="1"/>
      <c r="F32" s="1"/>
      <c r="G32" s="1"/>
      <c r="H32" s="3"/>
      <c r="I32" s="1"/>
      <c r="J32" s="1"/>
      <c r="K32" s="1"/>
      <c r="L32" s="1"/>
      <c r="M32" s="1"/>
      <c r="N32" s="3"/>
      <c r="O32" s="3"/>
      <c r="P32" s="3"/>
      <c r="Q32" s="1"/>
      <c r="R32" s="6"/>
      <c r="S32" s="1"/>
      <c r="T32" s="3"/>
      <c r="U32" s="4"/>
      <c r="V32" s="3"/>
      <c r="W32" s="3"/>
      <c r="X32" s="3"/>
      <c r="Y32" s="3"/>
      <c r="Z32" s="3"/>
      <c r="AA32" s="3"/>
      <c r="AB32" s="4"/>
    </row>
    <row r="33" spans="3:28" x14ac:dyDescent="0.3">
      <c r="C33" s="1"/>
      <c r="D33" s="1"/>
      <c r="E33" s="1"/>
      <c r="F33" s="1"/>
      <c r="G33" s="1"/>
      <c r="H33" s="3"/>
      <c r="I33" s="1"/>
      <c r="J33" s="1"/>
      <c r="K33" s="1"/>
      <c r="L33" s="1"/>
      <c r="M33" s="1"/>
      <c r="N33" s="3"/>
      <c r="O33" s="3"/>
      <c r="P33" s="3"/>
      <c r="Q33" s="1"/>
      <c r="R33" s="6"/>
      <c r="S33" s="1"/>
      <c r="T33" s="3"/>
      <c r="U33" s="4"/>
      <c r="V33" s="3"/>
      <c r="W33" s="3"/>
      <c r="X33" s="3"/>
      <c r="Y33" s="3"/>
      <c r="Z33" s="3"/>
      <c r="AA33" s="3"/>
      <c r="AB33" s="4"/>
    </row>
    <row r="34" spans="3:28" x14ac:dyDescent="0.3">
      <c r="C34" s="1"/>
      <c r="D34" s="1"/>
      <c r="E34" s="1"/>
      <c r="F34" s="1"/>
      <c r="G34" s="1"/>
      <c r="H34" s="3"/>
      <c r="I34" s="1"/>
      <c r="J34" s="1"/>
      <c r="K34" s="1"/>
      <c r="L34" s="1"/>
      <c r="M34" s="1"/>
      <c r="N34" s="3"/>
      <c r="O34" s="3"/>
      <c r="P34" s="3"/>
      <c r="Q34" s="1"/>
      <c r="R34" s="6"/>
      <c r="S34" s="1"/>
      <c r="T34" s="3"/>
      <c r="U34" s="4"/>
      <c r="V34" s="3"/>
      <c r="W34" s="3"/>
      <c r="X34" s="3"/>
      <c r="Y34" s="3"/>
      <c r="Z34" s="3"/>
      <c r="AA34" s="3"/>
      <c r="AB34" s="4"/>
    </row>
    <row r="35" spans="3:28" x14ac:dyDescent="0.3">
      <c r="C35" s="1"/>
      <c r="D35" s="1"/>
      <c r="E35" s="1"/>
      <c r="F35" s="1"/>
      <c r="G35" s="1"/>
      <c r="H35" s="3"/>
      <c r="I35" s="1"/>
      <c r="J35" s="1"/>
      <c r="K35" s="1"/>
      <c r="L35" s="1"/>
      <c r="M35" s="1"/>
      <c r="N35" s="3"/>
      <c r="O35" s="3"/>
      <c r="P35" s="3"/>
      <c r="Q35" s="1"/>
      <c r="R35" s="6"/>
      <c r="S35" s="1"/>
      <c r="T35" s="3"/>
      <c r="U35" s="4"/>
      <c r="V35" s="3"/>
      <c r="W35" s="3"/>
      <c r="X35" s="3"/>
      <c r="Y35" s="3"/>
      <c r="Z35" s="3"/>
      <c r="AA35" s="3"/>
      <c r="AB35" s="4"/>
    </row>
    <row r="36" spans="3:28" x14ac:dyDescent="0.3"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3"/>
      <c r="O36" s="3"/>
      <c r="P36" s="3"/>
      <c r="Q36" s="1"/>
      <c r="R36" s="6"/>
      <c r="S36" s="1"/>
      <c r="T36" s="3"/>
      <c r="U36" s="4"/>
      <c r="V36" s="3"/>
      <c r="W36" s="3"/>
      <c r="X36" s="3"/>
      <c r="Y36" s="3"/>
      <c r="Z36" s="3"/>
      <c r="AA36" s="3"/>
      <c r="AB36" s="4"/>
    </row>
    <row r="37" spans="3:28" x14ac:dyDescent="0.3">
      <c r="C37" s="1"/>
      <c r="D37" s="1"/>
      <c r="E37" s="1"/>
      <c r="F37" s="1"/>
      <c r="G37" s="1"/>
      <c r="H37" s="3"/>
      <c r="I37" s="1"/>
      <c r="J37" s="1"/>
      <c r="K37" s="1"/>
      <c r="L37" s="1"/>
      <c r="M37" s="1"/>
      <c r="N37" s="3"/>
      <c r="O37" s="3"/>
      <c r="P37" s="3"/>
      <c r="Q37" s="1"/>
      <c r="R37" s="6"/>
      <c r="S37" s="1"/>
      <c r="T37" s="3"/>
      <c r="U37" s="4"/>
      <c r="V37" s="3"/>
      <c r="W37" s="3"/>
      <c r="X37" s="3"/>
      <c r="Y37" s="3"/>
      <c r="Z37" s="3"/>
      <c r="AA37" s="3"/>
      <c r="AB37" s="4"/>
    </row>
    <row r="38" spans="3:28" x14ac:dyDescent="0.3">
      <c r="C38" s="1"/>
      <c r="D38" s="1"/>
      <c r="E38" s="1"/>
      <c r="F38" s="1"/>
      <c r="G38" s="1"/>
      <c r="H38" s="3"/>
      <c r="I38" s="1"/>
      <c r="J38" s="1"/>
      <c r="K38" s="1"/>
      <c r="L38" s="1"/>
      <c r="M38" s="1"/>
      <c r="N38" s="3"/>
      <c r="O38" s="3"/>
      <c r="P38" s="3"/>
      <c r="Q38" s="1"/>
      <c r="R38" s="6"/>
      <c r="S38" s="1"/>
      <c r="T38" s="3"/>
      <c r="U38" s="4"/>
      <c r="V38" s="3"/>
      <c r="W38" s="3"/>
      <c r="X38" s="3"/>
      <c r="Y38" s="3"/>
      <c r="Z38" s="3"/>
      <c r="AA38" s="3"/>
      <c r="AB38" s="4"/>
    </row>
    <row r="39" spans="3:28" x14ac:dyDescent="0.3">
      <c r="C39" s="1"/>
      <c r="D39" s="1"/>
      <c r="E39" s="1"/>
      <c r="F39" s="1"/>
      <c r="G39" s="1"/>
      <c r="H39" s="3"/>
      <c r="I39" s="1"/>
      <c r="J39" s="1"/>
      <c r="K39" s="1"/>
      <c r="L39" s="1"/>
      <c r="M39" s="1"/>
      <c r="N39" s="3"/>
      <c r="O39" s="3"/>
      <c r="P39" s="3"/>
      <c r="Q39" s="1"/>
      <c r="R39" s="6"/>
      <c r="S39" s="1"/>
      <c r="T39" s="3"/>
      <c r="U39" s="4"/>
      <c r="V39" s="3"/>
      <c r="W39" s="3"/>
      <c r="X39" s="3"/>
      <c r="Y39" s="3"/>
      <c r="Z39" s="3"/>
      <c r="AA39" s="3"/>
      <c r="AB39" s="4"/>
    </row>
    <row r="40" spans="3:28" x14ac:dyDescent="0.3">
      <c r="C40" s="1"/>
      <c r="D40" s="1"/>
      <c r="E40" s="1"/>
      <c r="F40" s="1"/>
      <c r="G40" s="1"/>
      <c r="H40" s="3"/>
      <c r="I40" s="1"/>
      <c r="J40" s="1"/>
      <c r="K40" s="1"/>
      <c r="L40" s="1"/>
      <c r="M40" s="1"/>
      <c r="N40" s="3"/>
      <c r="O40" s="3"/>
      <c r="P40" s="3"/>
      <c r="Q40" s="1"/>
      <c r="R40" s="6"/>
      <c r="S40" s="1"/>
      <c r="T40" s="3"/>
      <c r="U40" s="4"/>
      <c r="V40" s="3"/>
      <c r="W40" s="3"/>
      <c r="X40" s="3"/>
      <c r="Y40" s="3"/>
      <c r="Z40" s="3"/>
      <c r="AA40" s="3"/>
      <c r="AB40" s="4"/>
    </row>
    <row r="41" spans="3:28" x14ac:dyDescent="0.3">
      <c r="C41" s="1"/>
      <c r="D41" s="1"/>
      <c r="E41" s="1"/>
      <c r="F41" s="1"/>
      <c r="G41" s="1"/>
      <c r="H41" s="3"/>
      <c r="I41" s="1"/>
      <c r="J41" s="1"/>
      <c r="K41" s="1"/>
      <c r="L41" s="1"/>
      <c r="M41" s="1"/>
      <c r="N41" s="3"/>
      <c r="O41" s="3"/>
      <c r="P41" s="3"/>
      <c r="Q41" s="1"/>
      <c r="R41" s="6"/>
      <c r="S41" s="1"/>
      <c r="T41" s="3"/>
      <c r="U41" s="4"/>
      <c r="V41" s="3"/>
      <c r="W41" s="3"/>
      <c r="X41" s="3"/>
      <c r="Y41" s="3"/>
      <c r="Z41" s="3"/>
      <c r="AA41" s="3"/>
      <c r="AB41" s="4"/>
    </row>
    <row r="42" spans="3:28" x14ac:dyDescent="0.3">
      <c r="C42" s="1"/>
      <c r="D42" s="1"/>
      <c r="E42" s="1"/>
      <c r="F42" s="1"/>
      <c r="G42" s="1"/>
      <c r="H42" s="3"/>
      <c r="I42" s="1"/>
      <c r="J42" s="1"/>
      <c r="K42" s="1"/>
      <c r="L42" s="1"/>
      <c r="M42" s="1"/>
      <c r="N42" s="3"/>
      <c r="O42" s="3"/>
      <c r="P42" s="3"/>
      <c r="Q42" s="1"/>
      <c r="R42" s="6"/>
      <c r="S42" s="1"/>
      <c r="T42" s="3"/>
      <c r="U42" s="4"/>
      <c r="V42" s="3"/>
      <c r="W42" s="3"/>
      <c r="X42" s="3"/>
      <c r="Y42" s="3"/>
      <c r="Z42" s="3"/>
      <c r="AA42" s="3"/>
      <c r="AB42" s="4"/>
    </row>
    <row r="43" spans="3:28" x14ac:dyDescent="0.3">
      <c r="C43" s="1"/>
      <c r="D43" s="1"/>
      <c r="E43" s="1"/>
      <c r="F43" s="1"/>
      <c r="G43" s="1"/>
      <c r="H43" s="3"/>
      <c r="I43" s="1"/>
      <c r="J43" s="1"/>
      <c r="K43" s="1"/>
      <c r="L43" s="1"/>
      <c r="M43" s="1"/>
      <c r="N43" s="3"/>
      <c r="O43" s="3"/>
      <c r="P43" s="3"/>
      <c r="Q43" s="1"/>
      <c r="R43" s="6"/>
      <c r="S43" s="1"/>
      <c r="T43" s="3"/>
      <c r="U43" s="4"/>
      <c r="V43" s="3"/>
      <c r="W43" s="3"/>
      <c r="X43" s="3"/>
      <c r="Y43" s="3"/>
      <c r="Z43" s="3"/>
      <c r="AA43" s="3"/>
      <c r="AB43" s="4"/>
    </row>
    <row r="44" spans="3:28" x14ac:dyDescent="0.3">
      <c r="C44" s="1"/>
      <c r="D44" s="1"/>
      <c r="E44" s="1"/>
      <c r="F44" s="1"/>
      <c r="G44" s="1"/>
      <c r="H44" s="3"/>
      <c r="I44" s="1"/>
      <c r="J44" s="1"/>
      <c r="K44" s="1"/>
      <c r="L44" s="1"/>
      <c r="M44" s="1"/>
      <c r="N44" s="3"/>
      <c r="O44" s="3"/>
      <c r="P44" s="3"/>
      <c r="Q44" s="1"/>
      <c r="R44" s="6"/>
      <c r="S44" s="1"/>
      <c r="T44" s="3"/>
      <c r="U44" s="4"/>
      <c r="V44" s="3"/>
      <c r="W44" s="3"/>
      <c r="X44" s="3"/>
      <c r="Y44" s="3"/>
      <c r="Z44" s="3"/>
      <c r="AA44" s="3"/>
      <c r="AB44" s="4"/>
    </row>
    <row r="45" spans="3:28" x14ac:dyDescent="0.3">
      <c r="C45" s="1"/>
      <c r="D45" s="1"/>
      <c r="E45" s="1"/>
      <c r="F45" s="1"/>
      <c r="G45" s="1"/>
      <c r="H45" s="3"/>
      <c r="I45" s="1"/>
      <c r="J45" s="1"/>
      <c r="K45" s="1"/>
      <c r="L45" s="1"/>
      <c r="M45" s="1"/>
      <c r="N45" s="3"/>
      <c r="O45" s="3"/>
      <c r="P45" s="3"/>
      <c r="Q45" s="1"/>
      <c r="R45" s="6"/>
      <c r="S45" s="1"/>
      <c r="T45" s="3"/>
      <c r="U45" s="4"/>
      <c r="V45" s="3"/>
      <c r="W45" s="3"/>
      <c r="X45" s="3"/>
      <c r="Y45" s="3"/>
      <c r="Z45" s="3"/>
      <c r="AA45" s="3"/>
      <c r="AB45" s="4"/>
    </row>
    <row r="46" spans="3:28" x14ac:dyDescent="0.3">
      <c r="C46" s="1"/>
      <c r="D46" s="1"/>
      <c r="E46" s="1"/>
      <c r="F46" s="1"/>
      <c r="G46" s="1"/>
      <c r="H46" s="3"/>
      <c r="I46" s="1"/>
      <c r="J46" s="1"/>
      <c r="K46" s="1"/>
      <c r="L46" s="1"/>
      <c r="M46" s="1"/>
      <c r="N46" s="3"/>
      <c r="O46" s="3"/>
      <c r="P46" s="3"/>
      <c r="Q46" s="1"/>
      <c r="R46" s="6"/>
      <c r="S46" s="1"/>
      <c r="T46" s="3"/>
      <c r="U46" s="4"/>
      <c r="V46" s="3"/>
      <c r="W46" s="3"/>
      <c r="X46" s="3"/>
      <c r="Y46" s="3"/>
      <c r="Z46" s="3"/>
      <c r="AA46" s="3"/>
      <c r="AB46" s="4"/>
    </row>
    <row r="47" spans="3:28" x14ac:dyDescent="0.3">
      <c r="C47" s="1"/>
      <c r="D47" s="1"/>
      <c r="E47" s="1"/>
      <c r="F47" s="1"/>
      <c r="G47" s="1"/>
      <c r="H47" s="3"/>
      <c r="I47" s="1"/>
      <c r="J47" s="1"/>
      <c r="K47" s="1"/>
      <c r="L47" s="1"/>
      <c r="M47" s="1"/>
      <c r="N47" s="3"/>
      <c r="O47" s="3"/>
      <c r="P47" s="3"/>
      <c r="Q47" s="1"/>
      <c r="R47" s="6"/>
      <c r="S47" s="1"/>
      <c r="T47" s="3"/>
      <c r="U47" s="4"/>
      <c r="V47" s="3"/>
      <c r="W47" s="3"/>
      <c r="X47" s="3"/>
      <c r="Y47" s="3"/>
      <c r="Z47" s="3"/>
      <c r="AA47" s="3"/>
      <c r="AB47" s="4"/>
    </row>
    <row r="48" spans="3:28" x14ac:dyDescent="0.3">
      <c r="C48" s="1"/>
      <c r="D48" s="1"/>
      <c r="E48" s="1"/>
      <c r="F48" s="1"/>
      <c r="G48" s="1"/>
      <c r="H48" s="3"/>
      <c r="I48" s="1"/>
      <c r="J48" s="1"/>
      <c r="K48" s="1"/>
      <c r="L48" s="1"/>
      <c r="M48" s="1"/>
      <c r="N48" s="3"/>
      <c r="O48" s="3"/>
      <c r="P48" s="3"/>
      <c r="Q48" s="1"/>
      <c r="R48" s="6"/>
      <c r="S48" s="1"/>
      <c r="T48" s="3"/>
      <c r="U48" s="4"/>
      <c r="V48" s="3"/>
      <c r="W48" s="3"/>
      <c r="X48" s="3"/>
      <c r="Y48" s="3"/>
      <c r="Z48" s="3"/>
      <c r="AA48" s="3"/>
      <c r="AB48" s="4"/>
    </row>
    <row r="49" spans="3:28" x14ac:dyDescent="0.3">
      <c r="C49" s="1"/>
      <c r="D49" s="1"/>
      <c r="E49" s="1"/>
      <c r="F49" s="1"/>
      <c r="G49" s="1"/>
      <c r="H49" s="3"/>
      <c r="I49" s="1"/>
      <c r="J49" s="1"/>
      <c r="K49" s="1"/>
      <c r="L49" s="1"/>
      <c r="M49" s="1"/>
      <c r="N49" s="3"/>
      <c r="O49" s="3"/>
      <c r="P49" s="3"/>
      <c r="Q49" s="1"/>
      <c r="R49" s="6"/>
      <c r="S49" s="1"/>
      <c r="T49" s="3"/>
      <c r="U49" s="4"/>
      <c r="V49" s="3"/>
      <c r="W49" s="3"/>
      <c r="X49" s="3"/>
      <c r="Y49" s="3"/>
      <c r="Z49" s="3"/>
      <c r="AA49" s="3"/>
      <c r="AB49" s="4"/>
    </row>
    <row r="50" spans="3:28" x14ac:dyDescent="0.3">
      <c r="C50" s="1"/>
      <c r="D50" s="1"/>
      <c r="E50" s="1"/>
      <c r="F50" s="1"/>
      <c r="G50" s="1"/>
      <c r="H50" s="3"/>
      <c r="I50" s="1"/>
      <c r="J50" s="1"/>
      <c r="K50" s="1"/>
      <c r="L50" s="1"/>
      <c r="M50" s="1"/>
      <c r="N50" s="1"/>
      <c r="O50" s="3"/>
      <c r="P50" s="3"/>
      <c r="Q50" s="1"/>
      <c r="R50" s="6"/>
      <c r="S50" s="1"/>
      <c r="T50" s="3"/>
      <c r="U50" s="4"/>
      <c r="V50" s="3"/>
      <c r="W50" s="3"/>
      <c r="X50" s="3"/>
      <c r="Y50" s="3"/>
      <c r="Z50" s="3"/>
      <c r="AA50" s="3"/>
      <c r="AB50" s="4"/>
    </row>
    <row r="51" spans="3:28" x14ac:dyDescent="0.3">
      <c r="C51" s="1"/>
      <c r="D51" s="1"/>
      <c r="E51" s="1"/>
      <c r="F51" s="1"/>
      <c r="G51" s="1"/>
      <c r="H51" s="3"/>
      <c r="I51" s="1"/>
      <c r="J51" s="1"/>
      <c r="K51" s="1"/>
      <c r="L51" s="1"/>
      <c r="M51" s="1"/>
      <c r="N51" s="1"/>
      <c r="O51" s="3"/>
      <c r="P51" s="3"/>
      <c r="Q51" s="1"/>
      <c r="R51" s="6"/>
      <c r="S51" s="1"/>
      <c r="T51" s="3"/>
      <c r="U51" s="4"/>
      <c r="V51" s="3"/>
      <c r="W51" s="3"/>
      <c r="X51" s="3"/>
      <c r="Y51" s="3"/>
      <c r="Z51" s="3"/>
      <c r="AA51" s="3"/>
      <c r="AB51" s="4"/>
    </row>
    <row r="52" spans="3:28" x14ac:dyDescent="0.3"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3"/>
      <c r="P52" s="3"/>
      <c r="Q52" s="1"/>
      <c r="R52" s="6"/>
      <c r="S52" s="1"/>
      <c r="T52" s="3"/>
      <c r="U52" s="4"/>
      <c r="V52" s="3"/>
      <c r="W52" s="3"/>
      <c r="X52" s="3"/>
      <c r="Y52" s="3"/>
      <c r="Z52" s="3"/>
      <c r="AA52" s="3"/>
      <c r="AB52" s="4"/>
    </row>
    <row r="53" spans="3:28" x14ac:dyDescent="0.3">
      <c r="C53" s="1"/>
      <c r="D53" s="1"/>
      <c r="E53" s="1"/>
      <c r="F53" s="1"/>
      <c r="G53" s="1"/>
      <c r="H53" s="3"/>
      <c r="I53" s="1"/>
      <c r="J53" s="1"/>
      <c r="K53" s="1"/>
      <c r="L53" s="1"/>
      <c r="M53" s="1"/>
      <c r="N53" s="1"/>
      <c r="O53" s="3"/>
      <c r="P53" s="3"/>
      <c r="Q53" s="1"/>
      <c r="R53" s="6"/>
      <c r="S53" s="1"/>
      <c r="T53" s="3"/>
      <c r="U53" s="4"/>
      <c r="V53" s="3"/>
      <c r="W53" s="3"/>
      <c r="X53" s="3"/>
      <c r="Y53" s="3"/>
      <c r="Z53" s="3"/>
      <c r="AA53" s="3"/>
      <c r="AB53" s="4"/>
    </row>
    <row r="54" spans="3:28" x14ac:dyDescent="0.3">
      <c r="C54" s="1"/>
      <c r="D54" s="1"/>
      <c r="E54" s="1"/>
      <c r="F54" s="1"/>
      <c r="G54" s="1"/>
      <c r="H54" s="3"/>
      <c r="I54" s="1"/>
      <c r="J54" s="1"/>
      <c r="K54" s="1"/>
      <c r="L54" s="1"/>
      <c r="M54" s="1"/>
      <c r="N54" s="1"/>
      <c r="O54" s="3"/>
      <c r="P54" s="3"/>
      <c r="Q54" s="1"/>
      <c r="R54" s="6"/>
      <c r="S54" s="1"/>
      <c r="T54" s="3"/>
      <c r="U54" s="4"/>
      <c r="V54" s="3"/>
      <c r="W54" s="3"/>
      <c r="X54" s="3"/>
      <c r="Y54" s="3"/>
      <c r="Z54" s="3"/>
      <c r="AA54" s="3"/>
      <c r="AB54" s="4"/>
    </row>
    <row r="55" spans="3:28" x14ac:dyDescent="0.3">
      <c r="C55" s="1"/>
      <c r="D55" s="1"/>
      <c r="E55" s="1"/>
      <c r="F55" s="1"/>
      <c r="G55" s="1"/>
      <c r="H55" s="3"/>
      <c r="I55" s="1"/>
      <c r="J55" s="1"/>
      <c r="K55" s="1"/>
      <c r="L55" s="1"/>
      <c r="M55" s="1"/>
      <c r="N55" s="1"/>
      <c r="O55" s="3"/>
      <c r="P55" s="3"/>
      <c r="Q55" s="1"/>
      <c r="R55" s="6"/>
      <c r="S55" s="1"/>
      <c r="T55" s="3"/>
      <c r="U55" s="4"/>
      <c r="V55" s="3"/>
      <c r="W55" s="3"/>
      <c r="X55" s="3"/>
      <c r="Y55" s="3"/>
      <c r="Z55" s="3"/>
      <c r="AA55" s="3"/>
      <c r="AB55" s="4"/>
    </row>
    <row r="56" spans="3:28" x14ac:dyDescent="0.3">
      <c r="C56" s="1"/>
      <c r="D56" s="1"/>
      <c r="E56" s="1"/>
      <c r="F56" s="1"/>
      <c r="G56" s="1"/>
      <c r="H56" s="3"/>
      <c r="I56" s="1"/>
      <c r="J56" s="1"/>
      <c r="K56" s="1"/>
      <c r="L56" s="1"/>
      <c r="M56" s="1"/>
      <c r="N56" s="1"/>
      <c r="O56" s="3"/>
      <c r="P56" s="3"/>
      <c r="Q56" s="1"/>
      <c r="R56" s="6"/>
      <c r="S56" s="1"/>
      <c r="T56" s="3"/>
      <c r="U56" s="4"/>
      <c r="V56" s="3"/>
      <c r="W56" s="3"/>
      <c r="X56" s="3"/>
      <c r="Y56" s="3"/>
      <c r="Z56" s="3"/>
      <c r="AA56" s="3"/>
      <c r="AB56" s="4"/>
    </row>
    <row r="57" spans="3:28" x14ac:dyDescent="0.3">
      <c r="C57" s="1"/>
      <c r="D57" s="1"/>
      <c r="E57" s="1"/>
      <c r="F57" s="1"/>
      <c r="G57" s="1"/>
      <c r="H57" s="3"/>
      <c r="I57" s="1"/>
      <c r="J57" s="1"/>
      <c r="K57" s="1"/>
      <c r="L57" s="1"/>
      <c r="M57" s="1"/>
      <c r="N57" s="1"/>
      <c r="O57" s="3"/>
      <c r="P57" s="3"/>
      <c r="Q57" s="1"/>
      <c r="R57" s="6"/>
      <c r="S57" s="1"/>
      <c r="T57" s="3"/>
      <c r="U57" s="4"/>
      <c r="V57" s="3"/>
      <c r="W57" s="3"/>
      <c r="X57" s="3"/>
      <c r="Y57" s="3"/>
      <c r="Z57" s="3"/>
      <c r="AA57" s="3"/>
      <c r="AB57" s="4"/>
    </row>
    <row r="58" spans="3:28" x14ac:dyDescent="0.3">
      <c r="C58" s="1"/>
      <c r="D58" s="1"/>
      <c r="E58" s="1"/>
      <c r="F58" s="1"/>
      <c r="G58" s="1"/>
      <c r="H58" s="3"/>
      <c r="I58" s="1"/>
      <c r="J58" s="1"/>
      <c r="K58" s="1"/>
      <c r="L58" s="1"/>
      <c r="M58" s="1"/>
      <c r="N58" s="1"/>
      <c r="O58" s="3"/>
      <c r="P58" s="3"/>
      <c r="Q58" s="1"/>
      <c r="R58" s="6"/>
      <c r="S58" s="1"/>
      <c r="T58" s="3"/>
      <c r="U58" s="4"/>
      <c r="V58" s="3"/>
      <c r="W58" s="3"/>
      <c r="X58" s="3"/>
      <c r="Y58" s="3"/>
      <c r="Z58" s="3"/>
      <c r="AA58" s="3"/>
      <c r="AB58" s="4"/>
    </row>
    <row r="59" spans="3:28" x14ac:dyDescent="0.3">
      <c r="C59" s="1"/>
      <c r="D59" s="1"/>
      <c r="E59" s="1"/>
      <c r="F59" s="1"/>
      <c r="G59" s="1"/>
      <c r="H59" s="3"/>
      <c r="I59" s="1"/>
      <c r="J59" s="1"/>
      <c r="K59" s="1"/>
      <c r="L59" s="1"/>
      <c r="M59" s="1"/>
      <c r="N59" s="1"/>
      <c r="O59" s="3"/>
      <c r="P59" s="3"/>
      <c r="Q59" s="1"/>
      <c r="R59" s="6"/>
      <c r="S59" s="1"/>
      <c r="T59" s="3"/>
      <c r="U59" s="4"/>
      <c r="V59" s="3"/>
      <c r="W59" s="3"/>
      <c r="X59" s="3"/>
      <c r="Y59" s="3"/>
      <c r="Z59" s="3"/>
      <c r="AA59" s="3"/>
      <c r="AB59" s="4"/>
    </row>
    <row r="60" spans="3:28" x14ac:dyDescent="0.3">
      <c r="C60" s="1"/>
      <c r="D60" s="1"/>
      <c r="E60" s="1"/>
      <c r="F60" s="1"/>
      <c r="G60" s="1"/>
      <c r="H60" s="3"/>
      <c r="I60" s="1"/>
      <c r="J60" s="1"/>
      <c r="K60" s="1"/>
      <c r="L60" s="1"/>
      <c r="M60" s="1"/>
      <c r="N60" s="1"/>
      <c r="O60" s="3"/>
      <c r="P60" s="3"/>
      <c r="Q60" s="1"/>
      <c r="R60" s="6"/>
      <c r="S60" s="1"/>
      <c r="T60" s="3"/>
      <c r="U60" s="4"/>
      <c r="V60" s="3"/>
      <c r="W60" s="3"/>
      <c r="X60" s="3"/>
      <c r="Y60" s="3"/>
      <c r="Z60" s="3"/>
      <c r="AA60" s="3"/>
      <c r="AB60" s="4"/>
    </row>
    <row r="61" spans="3:28" x14ac:dyDescent="0.3">
      <c r="C61" s="1"/>
      <c r="D61" s="1"/>
      <c r="E61" s="1"/>
      <c r="F61" s="1"/>
      <c r="G61" s="1"/>
      <c r="H61" s="3"/>
      <c r="I61" s="1"/>
      <c r="J61" s="1"/>
      <c r="K61" s="1"/>
      <c r="L61" s="1"/>
      <c r="M61" s="1"/>
      <c r="N61" s="1"/>
      <c r="O61" s="3"/>
      <c r="P61" s="3"/>
      <c r="Q61" s="1"/>
      <c r="R61" s="6"/>
      <c r="S61" s="1"/>
      <c r="T61" s="3"/>
      <c r="U61" s="4"/>
      <c r="V61" s="3"/>
      <c r="W61" s="3"/>
      <c r="X61" s="3"/>
      <c r="Y61" s="3"/>
      <c r="Z61" s="3"/>
      <c r="AA61" s="3"/>
      <c r="AB61" s="4"/>
    </row>
    <row r="62" spans="3:28" x14ac:dyDescent="0.3">
      <c r="C62" s="1"/>
      <c r="D62" s="1"/>
      <c r="E62" s="1"/>
      <c r="F62" s="1"/>
      <c r="G62" s="1"/>
      <c r="H62" s="3"/>
      <c r="I62" s="1"/>
      <c r="J62" s="1"/>
      <c r="K62" s="1"/>
      <c r="L62" s="1"/>
      <c r="M62" s="1"/>
      <c r="N62" s="1"/>
      <c r="O62" s="3"/>
      <c r="P62" s="3"/>
      <c r="Q62" s="1"/>
      <c r="R62" s="6"/>
      <c r="S62" s="1"/>
      <c r="T62" s="3"/>
      <c r="U62" s="4"/>
      <c r="V62" s="3"/>
      <c r="W62" s="3"/>
      <c r="X62" s="3"/>
      <c r="Y62" s="3"/>
      <c r="Z62" s="3"/>
      <c r="AA62" s="3"/>
      <c r="AB62" s="4"/>
    </row>
    <row r="63" spans="3:28" x14ac:dyDescent="0.3">
      <c r="C63" s="1"/>
      <c r="D63" s="1"/>
      <c r="E63" s="1"/>
      <c r="F63" s="1"/>
      <c r="G63" s="1"/>
      <c r="H63" s="3"/>
      <c r="I63" s="1"/>
      <c r="J63" s="1"/>
      <c r="K63" s="1"/>
      <c r="L63" s="1"/>
      <c r="M63" s="1"/>
      <c r="N63" s="1"/>
      <c r="O63" s="3"/>
      <c r="P63" s="3"/>
      <c r="Q63" s="1"/>
      <c r="R63" s="6"/>
      <c r="S63" s="1"/>
      <c r="T63" s="3"/>
      <c r="U63" s="4"/>
      <c r="V63" s="3"/>
      <c r="W63" s="3"/>
      <c r="X63" s="3"/>
      <c r="Y63" s="3"/>
      <c r="Z63" s="3"/>
      <c r="AA63" s="3"/>
      <c r="AB63" s="4"/>
    </row>
    <row r="64" spans="3:28" x14ac:dyDescent="0.3">
      <c r="C64" s="1"/>
      <c r="D64" s="1"/>
      <c r="E64" s="1"/>
      <c r="F64" s="1"/>
      <c r="G64" s="1"/>
      <c r="H64" s="3"/>
      <c r="I64" s="1"/>
      <c r="J64" s="1"/>
      <c r="K64" s="1"/>
      <c r="L64" s="1"/>
      <c r="M64" s="1"/>
      <c r="N64" s="1"/>
      <c r="O64" s="3"/>
      <c r="P64" s="3"/>
      <c r="Q64" s="1"/>
      <c r="R64" s="6"/>
      <c r="S64" s="1"/>
      <c r="T64" s="3"/>
      <c r="U64" s="4"/>
      <c r="V64" s="3"/>
      <c r="W64" s="3"/>
      <c r="X64" s="3"/>
      <c r="Y64" s="3"/>
      <c r="Z64" s="3"/>
      <c r="AA64" s="3"/>
      <c r="AB64" s="4"/>
    </row>
    <row r="65" spans="3:28" x14ac:dyDescent="0.3">
      <c r="C65" s="1"/>
      <c r="D65" s="1"/>
      <c r="E65" s="1"/>
      <c r="F65" s="1"/>
      <c r="G65" s="1"/>
      <c r="H65" s="3"/>
      <c r="I65" s="1"/>
      <c r="J65" s="1"/>
      <c r="K65" s="1"/>
      <c r="L65" s="1"/>
      <c r="M65" s="1"/>
      <c r="N65" s="1"/>
      <c r="O65" s="3"/>
      <c r="P65" s="3"/>
      <c r="Q65" s="1"/>
      <c r="R65" s="6"/>
      <c r="S65" s="1"/>
      <c r="T65" s="3"/>
      <c r="U65" s="4"/>
      <c r="V65" s="3"/>
      <c r="W65" s="3"/>
      <c r="X65" s="3"/>
      <c r="Y65" s="3"/>
      <c r="Z65" s="3"/>
      <c r="AA65" s="3"/>
      <c r="AB65" s="4"/>
    </row>
    <row r="66" spans="3:28" x14ac:dyDescent="0.3">
      <c r="C66" s="1"/>
      <c r="D66" s="1"/>
      <c r="E66" s="1"/>
      <c r="F66" s="1"/>
      <c r="G66" s="1"/>
      <c r="H66" s="3"/>
      <c r="I66" s="1"/>
      <c r="J66" s="1"/>
      <c r="K66" s="1"/>
      <c r="L66" s="1"/>
      <c r="M66" s="1"/>
      <c r="N66" s="1"/>
      <c r="O66" s="3"/>
      <c r="P66" s="3"/>
      <c r="Q66" s="1"/>
      <c r="R66" s="6"/>
      <c r="S66" s="1"/>
      <c r="T66" s="3"/>
      <c r="U66" s="4"/>
      <c r="V66" s="3"/>
      <c r="W66" s="3"/>
      <c r="X66" s="3"/>
      <c r="Y66" s="3"/>
      <c r="Z66" s="3"/>
      <c r="AA66" s="3"/>
      <c r="AB66" s="4"/>
    </row>
    <row r="67" spans="3:28" x14ac:dyDescent="0.3">
      <c r="C67" s="1"/>
      <c r="D67" s="1"/>
      <c r="E67" s="1"/>
      <c r="F67" s="1"/>
      <c r="G67" s="1"/>
      <c r="H67" s="3"/>
      <c r="I67" s="1"/>
      <c r="J67" s="1"/>
      <c r="K67" s="1"/>
      <c r="L67" s="1"/>
      <c r="M67" s="1"/>
      <c r="N67" s="1"/>
      <c r="O67" s="3"/>
      <c r="P67" s="3"/>
      <c r="Q67" s="1"/>
      <c r="R67" s="6"/>
      <c r="S67" s="1"/>
      <c r="T67" s="3"/>
      <c r="U67" s="4"/>
      <c r="V67" s="3"/>
      <c r="W67" s="3"/>
      <c r="X67" s="3"/>
      <c r="Y67" s="3"/>
      <c r="Z67" s="3"/>
      <c r="AA67" s="3"/>
      <c r="AB67" s="4"/>
    </row>
    <row r="68" spans="3:28" x14ac:dyDescent="0.3">
      <c r="C68" s="1"/>
      <c r="D68" s="1"/>
      <c r="E68" s="1"/>
      <c r="F68" s="1"/>
      <c r="G68" s="1"/>
      <c r="H68" s="3"/>
      <c r="I68" s="1"/>
      <c r="J68" s="1"/>
      <c r="K68" s="1"/>
      <c r="L68" s="1"/>
      <c r="M68" s="1"/>
      <c r="N68" s="1"/>
      <c r="O68" s="3"/>
      <c r="P68" s="3"/>
      <c r="Q68" s="1"/>
      <c r="R68" s="6"/>
      <c r="S68" s="1"/>
      <c r="T68" s="3"/>
      <c r="U68" s="4"/>
      <c r="V68" s="3"/>
      <c r="W68" s="3"/>
      <c r="X68" s="3"/>
      <c r="Y68" s="3"/>
      <c r="Z68" s="3"/>
      <c r="AA68" s="3"/>
      <c r="AB68" s="4"/>
    </row>
    <row r="69" spans="3:28" x14ac:dyDescent="0.3">
      <c r="C69" s="1"/>
      <c r="D69" s="1"/>
      <c r="E69" s="1"/>
      <c r="F69" s="1"/>
      <c r="G69" s="1"/>
      <c r="H69" s="3"/>
      <c r="I69" s="1"/>
      <c r="J69" s="1"/>
      <c r="K69" s="1"/>
      <c r="L69" s="1"/>
      <c r="M69" s="1"/>
      <c r="N69" s="1"/>
      <c r="O69" s="3"/>
      <c r="P69" s="3"/>
      <c r="Q69" s="1"/>
      <c r="R69" s="6"/>
      <c r="S69" s="1"/>
      <c r="T69" s="3"/>
      <c r="U69" s="4"/>
      <c r="V69" s="3"/>
      <c r="W69" s="3"/>
      <c r="X69" s="3"/>
      <c r="Y69" s="3"/>
      <c r="Z69" s="3"/>
      <c r="AA69" s="3"/>
      <c r="AB69" s="4"/>
    </row>
    <row r="70" spans="3:28" x14ac:dyDescent="0.3">
      <c r="C70" s="1"/>
      <c r="D70" s="1"/>
      <c r="E70" s="1"/>
      <c r="F70" s="1"/>
      <c r="G70" s="1"/>
      <c r="H70" s="3"/>
      <c r="I70" s="1"/>
      <c r="J70" s="1"/>
      <c r="K70" s="1"/>
      <c r="L70" s="1"/>
      <c r="M70" s="1"/>
      <c r="N70" s="1"/>
      <c r="O70" s="3"/>
      <c r="P70" s="3"/>
      <c r="Q70" s="1"/>
      <c r="R70" s="6"/>
      <c r="S70" s="1"/>
      <c r="T70" s="3"/>
      <c r="U70" s="4"/>
      <c r="V70" s="3"/>
      <c r="W70" s="3"/>
      <c r="X70" s="3"/>
      <c r="Y70" s="3"/>
      <c r="Z70" s="3"/>
      <c r="AA70" s="3"/>
      <c r="AB70" s="4"/>
    </row>
    <row r="71" spans="3:28" x14ac:dyDescent="0.3">
      <c r="C71" s="1"/>
      <c r="D71" s="1"/>
      <c r="E71" s="1"/>
      <c r="F71" s="1"/>
      <c r="G71" s="1"/>
      <c r="H71" s="3"/>
      <c r="I71" s="1"/>
      <c r="J71" s="1"/>
      <c r="K71" s="1"/>
      <c r="L71" s="1"/>
      <c r="M71" s="1"/>
      <c r="N71" s="1"/>
      <c r="O71" s="3"/>
      <c r="P71" s="3"/>
      <c r="Q71" s="1"/>
      <c r="R71" s="6"/>
      <c r="S71" s="1"/>
      <c r="T71" s="3"/>
      <c r="U71" s="4"/>
      <c r="V71" s="3"/>
      <c r="W71" s="3"/>
      <c r="X71" s="3"/>
      <c r="Y71" s="3"/>
      <c r="Z71" s="3"/>
      <c r="AA71" s="3"/>
      <c r="AB71" s="4"/>
    </row>
    <row r="72" spans="3:28" x14ac:dyDescent="0.3">
      <c r="C72" s="1"/>
      <c r="D72" s="1"/>
      <c r="E72" s="1"/>
      <c r="F72" s="1"/>
      <c r="G72" s="1"/>
      <c r="H72" s="3"/>
      <c r="I72" s="1"/>
      <c r="J72" s="1"/>
      <c r="K72" s="1"/>
      <c r="L72" s="1"/>
      <c r="M72" s="1"/>
      <c r="N72" s="1"/>
      <c r="O72" s="3"/>
      <c r="P72" s="3"/>
      <c r="Q72" s="1"/>
      <c r="R72" s="6"/>
      <c r="S72" s="1"/>
      <c r="T72" s="3"/>
      <c r="U72" s="4"/>
      <c r="V72" s="3"/>
      <c r="W72" s="3"/>
      <c r="X72" s="3"/>
      <c r="Y72" s="3"/>
      <c r="Z72" s="3"/>
      <c r="AA72" s="3"/>
      <c r="AB72" s="4"/>
    </row>
    <row r="73" spans="3:28" x14ac:dyDescent="0.3">
      <c r="C73" s="1"/>
      <c r="D73" s="1"/>
      <c r="E73" s="1"/>
      <c r="F73" s="1"/>
      <c r="G73" s="1"/>
      <c r="H73" s="3"/>
      <c r="I73" s="1"/>
      <c r="J73" s="1"/>
      <c r="K73" s="1"/>
      <c r="L73" s="1"/>
      <c r="M73" s="1"/>
      <c r="N73" s="1"/>
      <c r="O73" s="3"/>
      <c r="P73" s="3"/>
      <c r="Q73" s="1"/>
      <c r="R73" s="6"/>
      <c r="S73" s="1"/>
      <c r="T73" s="3"/>
      <c r="U73" s="4"/>
      <c r="V73" s="3"/>
      <c r="W73" s="3"/>
      <c r="X73" s="3"/>
      <c r="Y73" s="3"/>
      <c r="Z73" s="3"/>
      <c r="AA73" s="3"/>
      <c r="AB73" s="4"/>
    </row>
    <row r="74" spans="3:28" x14ac:dyDescent="0.3">
      <c r="C74" s="1"/>
      <c r="D74" s="1"/>
      <c r="E74" s="1"/>
      <c r="F74" s="1"/>
      <c r="G74" s="1"/>
      <c r="H74" s="3"/>
      <c r="I74" s="1"/>
      <c r="J74" s="1"/>
      <c r="K74" s="1"/>
      <c r="L74" s="1"/>
      <c r="M74" s="1"/>
      <c r="N74" s="1"/>
      <c r="O74" s="3"/>
      <c r="P74" s="3"/>
      <c r="Q74" s="1"/>
      <c r="R74" s="6"/>
      <c r="S74" s="1"/>
      <c r="T74" s="3"/>
      <c r="U74" s="4"/>
      <c r="V74" s="3"/>
      <c r="W74" s="3"/>
      <c r="X74" s="3"/>
      <c r="Y74" s="3"/>
      <c r="Z74" s="3"/>
      <c r="AA74" s="3"/>
      <c r="AB74" s="4"/>
    </row>
    <row r="75" spans="3:28" x14ac:dyDescent="0.3">
      <c r="C75" s="1"/>
      <c r="D75" s="1"/>
      <c r="E75" s="1"/>
      <c r="F75" s="1"/>
      <c r="G75" s="1"/>
      <c r="H75" s="3"/>
      <c r="I75" s="1"/>
      <c r="J75" s="1"/>
      <c r="K75" s="1"/>
      <c r="L75" s="1"/>
      <c r="M75" s="1"/>
      <c r="N75" s="1"/>
      <c r="O75" s="3"/>
      <c r="P75" s="3"/>
      <c r="Q75" s="1"/>
      <c r="R75" s="6"/>
      <c r="S75" s="1"/>
      <c r="T75" s="3"/>
      <c r="U75" s="4"/>
      <c r="V75" s="3"/>
      <c r="W75" s="3"/>
      <c r="X75" s="3"/>
      <c r="Y75" s="3"/>
      <c r="Z75" s="3"/>
      <c r="AA75" s="3"/>
      <c r="AB75" s="4"/>
    </row>
    <row r="76" spans="3:28" x14ac:dyDescent="0.3">
      <c r="C76" s="1"/>
      <c r="D76" s="1"/>
      <c r="E76" s="1"/>
      <c r="F76" s="1"/>
      <c r="G76" s="1"/>
      <c r="H76" s="3"/>
      <c r="I76" s="1"/>
      <c r="J76" s="1"/>
      <c r="K76" s="1"/>
      <c r="L76" s="1"/>
      <c r="M76" s="1"/>
      <c r="N76" s="1"/>
      <c r="O76" s="3"/>
      <c r="P76" s="3"/>
      <c r="Q76" s="1"/>
      <c r="R76" s="6"/>
      <c r="S76" s="1"/>
      <c r="T76" s="3"/>
      <c r="U76" s="4"/>
      <c r="V76" s="3"/>
      <c r="W76" s="3"/>
      <c r="X76" s="3"/>
      <c r="Y76" s="3"/>
      <c r="Z76" s="3"/>
      <c r="AA76" s="3"/>
      <c r="AB76" s="4"/>
    </row>
    <row r="77" spans="3:28" x14ac:dyDescent="0.3">
      <c r="C77" s="1"/>
      <c r="D77" s="1"/>
      <c r="E77" s="1"/>
      <c r="F77" s="1"/>
      <c r="G77" s="1"/>
      <c r="H77" s="3"/>
      <c r="I77" s="1"/>
      <c r="J77" s="1"/>
      <c r="K77" s="1"/>
      <c r="L77" s="1"/>
      <c r="M77" s="1"/>
      <c r="N77" s="1"/>
      <c r="O77" s="3"/>
      <c r="P77" s="3"/>
      <c r="Q77" s="1"/>
      <c r="R77" s="6"/>
      <c r="S77" s="1"/>
      <c r="T77" s="3"/>
      <c r="U77" s="4"/>
      <c r="V77" s="3"/>
      <c r="W77" s="3"/>
      <c r="X77" s="3"/>
      <c r="Y77" s="3"/>
      <c r="Z77" s="3"/>
      <c r="AA77" s="3"/>
      <c r="AB77" s="4"/>
    </row>
    <row r="78" spans="3:28" x14ac:dyDescent="0.3">
      <c r="C78" s="1"/>
      <c r="D78" s="1"/>
      <c r="E78" s="1"/>
      <c r="F78" s="1"/>
      <c r="G78" s="1"/>
      <c r="H78" s="3"/>
      <c r="I78" s="1"/>
      <c r="J78" s="1"/>
      <c r="K78" s="1"/>
      <c r="L78" s="1"/>
      <c r="M78" s="1"/>
      <c r="N78" s="1"/>
      <c r="O78" s="3"/>
      <c r="P78" s="3"/>
      <c r="Q78" s="1"/>
      <c r="R78" s="6"/>
      <c r="S78" s="1"/>
      <c r="T78" s="3"/>
      <c r="U78" s="4"/>
      <c r="V78" s="3"/>
      <c r="W78" s="3"/>
      <c r="X78" s="3"/>
      <c r="Y78" s="3"/>
      <c r="Z78" s="3"/>
      <c r="AA78" s="3"/>
      <c r="AB78" s="4"/>
    </row>
    <row r="79" spans="3:28" x14ac:dyDescent="0.3">
      <c r="C79" s="1"/>
      <c r="D79" s="1"/>
      <c r="E79" s="1"/>
      <c r="F79" s="1"/>
      <c r="G79" s="1"/>
      <c r="H79" s="3"/>
      <c r="I79" s="1"/>
      <c r="J79" s="1"/>
      <c r="K79" s="1"/>
      <c r="L79" s="1"/>
      <c r="M79" s="1"/>
      <c r="N79" s="1"/>
      <c r="O79" s="3"/>
      <c r="P79" s="3"/>
      <c r="Q79" s="1"/>
      <c r="R79" s="6"/>
      <c r="S79" s="1"/>
      <c r="T79" s="3"/>
      <c r="U79" s="4"/>
      <c r="V79" s="3"/>
      <c r="W79" s="3"/>
      <c r="X79" s="3"/>
      <c r="Y79" s="3"/>
      <c r="Z79" s="3"/>
      <c r="AA79" s="3"/>
      <c r="AB79" s="4"/>
    </row>
    <row r="80" spans="3:28" x14ac:dyDescent="0.3">
      <c r="C80" s="1"/>
      <c r="D80" s="1"/>
      <c r="E80" s="1"/>
      <c r="F80" s="1"/>
      <c r="G80" s="1"/>
      <c r="H80" s="3"/>
      <c r="I80" s="1"/>
      <c r="J80" s="1"/>
      <c r="K80" s="1"/>
      <c r="L80" s="1"/>
      <c r="M80" s="1"/>
      <c r="N80" s="1"/>
      <c r="O80" s="3"/>
      <c r="P80" s="3"/>
      <c r="Q80" s="1"/>
      <c r="R80" s="6"/>
      <c r="S80" s="1"/>
      <c r="T80" s="3"/>
      <c r="U80" s="4"/>
      <c r="V80" s="3"/>
      <c r="W80" s="3"/>
      <c r="X80" s="3"/>
      <c r="Y80" s="3"/>
      <c r="Z80" s="3"/>
      <c r="AA80" s="3"/>
      <c r="AB80" s="4"/>
    </row>
    <row r="81" spans="3:28" x14ac:dyDescent="0.3">
      <c r="C81" s="1"/>
      <c r="D81" s="1"/>
      <c r="E81" s="1"/>
      <c r="F81" s="1"/>
      <c r="G81" s="1"/>
      <c r="H81" s="3"/>
      <c r="I81" s="1"/>
      <c r="J81" s="1"/>
      <c r="K81" s="1"/>
      <c r="L81" s="1"/>
      <c r="M81" s="1"/>
      <c r="N81" s="1"/>
      <c r="O81" s="3"/>
      <c r="P81" s="3"/>
      <c r="Q81" s="1"/>
      <c r="R81" s="6"/>
      <c r="S81" s="1"/>
      <c r="T81" s="3"/>
      <c r="U81" s="4"/>
      <c r="V81" s="3"/>
      <c r="W81" s="3"/>
      <c r="X81" s="3"/>
      <c r="Y81" s="3"/>
      <c r="Z81" s="3"/>
      <c r="AA81" s="3"/>
      <c r="AB81" s="4"/>
    </row>
    <row r="82" spans="3:28" x14ac:dyDescent="0.3">
      <c r="C82" s="1"/>
      <c r="D82" s="1"/>
      <c r="E82" s="1"/>
      <c r="F82" s="1"/>
      <c r="G82" s="1"/>
      <c r="H82" s="3"/>
      <c r="I82" s="1"/>
      <c r="J82" s="1"/>
      <c r="K82" s="1"/>
      <c r="L82" s="1"/>
      <c r="M82" s="1"/>
      <c r="N82" s="1"/>
      <c r="O82" s="3"/>
      <c r="P82" s="3"/>
      <c r="Q82" s="1"/>
      <c r="R82" s="6"/>
      <c r="S82" s="1"/>
      <c r="T82" s="3"/>
      <c r="U82" s="4"/>
      <c r="V82" s="3"/>
      <c r="W82" s="3"/>
      <c r="X82" s="3"/>
      <c r="Y82" s="3"/>
      <c r="Z82" s="3"/>
      <c r="AA82" s="3"/>
      <c r="AB82" s="4"/>
    </row>
    <row r="83" spans="3:28" x14ac:dyDescent="0.3"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  <c r="O83" s="3"/>
      <c r="P83" s="3"/>
      <c r="Q83" s="1"/>
      <c r="R83" s="6"/>
      <c r="S83" s="1"/>
      <c r="T83" s="3"/>
      <c r="U83" s="4"/>
      <c r="V83" s="3"/>
      <c r="W83" s="3"/>
      <c r="X83" s="3"/>
      <c r="Y83" s="3"/>
      <c r="Z83" s="3"/>
      <c r="AA83" s="3"/>
      <c r="AB83" s="4"/>
    </row>
    <row r="84" spans="3:28" x14ac:dyDescent="0.3"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  <c r="O84" s="3"/>
      <c r="P84" s="3"/>
      <c r="Q84" s="1"/>
      <c r="R84" s="6"/>
      <c r="S84" s="1"/>
      <c r="T84" s="3"/>
      <c r="U84" s="4"/>
      <c r="V84" s="3"/>
      <c r="W84" s="3"/>
      <c r="X84" s="3"/>
      <c r="Y84" s="3"/>
      <c r="Z84" s="3"/>
      <c r="AA84" s="3"/>
      <c r="AB84" s="4"/>
    </row>
    <row r="85" spans="3:28" x14ac:dyDescent="0.3"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  <c r="O85" s="3"/>
      <c r="P85" s="3"/>
      <c r="Q85" s="1"/>
      <c r="R85" s="6"/>
      <c r="S85" s="1"/>
      <c r="T85" s="3"/>
      <c r="U85" s="4"/>
      <c r="V85" s="3"/>
      <c r="W85" s="3"/>
      <c r="X85" s="3"/>
      <c r="Y85" s="3"/>
      <c r="Z85" s="3"/>
      <c r="AA85" s="3"/>
      <c r="AB85" s="4"/>
    </row>
    <row r="86" spans="3:28" x14ac:dyDescent="0.3">
      <c r="C86" s="1"/>
      <c r="D86" s="1"/>
      <c r="E86" s="1"/>
      <c r="F86" s="1"/>
      <c r="G86" s="1"/>
      <c r="H86" s="3"/>
      <c r="I86" s="1"/>
      <c r="J86" s="1"/>
      <c r="K86" s="1"/>
      <c r="L86" s="1"/>
      <c r="M86" s="1"/>
      <c r="N86" s="1"/>
      <c r="O86" s="3"/>
      <c r="P86" s="3"/>
      <c r="Q86" s="1"/>
      <c r="R86" s="6"/>
      <c r="S86" s="1"/>
      <c r="T86" s="3"/>
      <c r="U86" s="4"/>
      <c r="V86" s="3"/>
      <c r="W86" s="3"/>
      <c r="X86" s="3"/>
      <c r="Y86" s="3"/>
      <c r="Z86" s="3"/>
      <c r="AA86" s="3"/>
      <c r="AB86" s="4"/>
    </row>
    <row r="87" spans="3:28" x14ac:dyDescent="0.3">
      <c r="C87" s="1"/>
      <c r="D87" s="1"/>
      <c r="E87" s="1"/>
      <c r="F87" s="1"/>
      <c r="G87" s="1"/>
      <c r="H87" s="3"/>
      <c r="I87" s="1"/>
      <c r="J87" s="1"/>
      <c r="K87" s="1"/>
      <c r="L87" s="1"/>
      <c r="M87" s="1"/>
      <c r="N87" s="1"/>
      <c r="O87" s="3"/>
      <c r="P87" s="3"/>
      <c r="Q87" s="1"/>
      <c r="R87" s="6"/>
      <c r="S87" s="1"/>
      <c r="T87" s="3"/>
      <c r="U87" s="4"/>
      <c r="V87" s="3"/>
      <c r="W87" s="3"/>
      <c r="X87" s="3"/>
      <c r="Y87" s="3"/>
      <c r="Z87" s="3"/>
      <c r="AA87" s="3"/>
      <c r="AB87" s="4"/>
    </row>
    <row r="88" spans="3:28" x14ac:dyDescent="0.3">
      <c r="C88" s="1"/>
      <c r="D88" s="1"/>
      <c r="E88" s="1"/>
      <c r="F88" s="1"/>
      <c r="G88" s="1"/>
      <c r="H88" s="3"/>
      <c r="I88" s="1"/>
      <c r="J88" s="1"/>
      <c r="K88" s="1"/>
      <c r="L88" s="1"/>
      <c r="M88" s="1"/>
      <c r="N88" s="1"/>
      <c r="O88" s="3"/>
      <c r="P88" s="3"/>
      <c r="Q88" s="1"/>
      <c r="R88" s="6"/>
      <c r="S88" s="1"/>
      <c r="T88" s="3"/>
      <c r="U88" s="4"/>
      <c r="V88" s="3"/>
      <c r="W88" s="3"/>
      <c r="X88" s="3"/>
      <c r="Y88" s="3"/>
      <c r="Z88" s="3"/>
      <c r="AA88" s="3"/>
      <c r="AB88" s="4"/>
    </row>
    <row r="89" spans="3:28" x14ac:dyDescent="0.3">
      <c r="C89" s="1"/>
      <c r="D89" s="1"/>
      <c r="E89" s="1"/>
      <c r="F89" s="1"/>
      <c r="G89" s="1"/>
      <c r="H89" s="3"/>
      <c r="I89" s="1"/>
      <c r="J89" s="1"/>
      <c r="K89" s="1"/>
      <c r="L89" s="1"/>
      <c r="M89" s="1"/>
      <c r="N89" s="1"/>
      <c r="O89" s="3"/>
      <c r="P89" s="3"/>
      <c r="Q89" s="1"/>
      <c r="R89" s="6"/>
      <c r="S89" s="1"/>
      <c r="T89" s="3"/>
      <c r="U89" s="4"/>
      <c r="V89" s="3"/>
      <c r="W89" s="3"/>
      <c r="X89" s="3"/>
      <c r="Y89" s="3"/>
      <c r="Z89" s="3"/>
      <c r="AA89" s="3"/>
      <c r="AB89" s="4"/>
    </row>
    <row r="90" spans="3:28" x14ac:dyDescent="0.3"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  <c r="O90" s="3"/>
      <c r="P90" s="3"/>
      <c r="Q90" s="1"/>
      <c r="R90" s="6"/>
      <c r="S90" s="1"/>
      <c r="T90" s="3"/>
      <c r="U90" s="4"/>
      <c r="V90" s="3"/>
      <c r="W90" s="3"/>
      <c r="X90" s="3"/>
      <c r="Y90" s="3"/>
      <c r="Z90" s="3"/>
      <c r="AA90" s="3"/>
      <c r="AB90" s="4"/>
    </row>
    <row r="91" spans="3:28" x14ac:dyDescent="0.3">
      <c r="C91" s="1"/>
      <c r="D91" s="1"/>
      <c r="E91" s="1"/>
      <c r="F91" s="1"/>
      <c r="G91" s="1"/>
      <c r="H91" s="3"/>
      <c r="I91" s="1"/>
      <c r="J91" s="1"/>
      <c r="K91" s="1"/>
      <c r="L91" s="1"/>
      <c r="M91" s="1"/>
      <c r="N91" s="1"/>
      <c r="O91" s="3"/>
      <c r="P91" s="3"/>
      <c r="Q91" s="1"/>
      <c r="R91" s="6"/>
      <c r="S91" s="1"/>
      <c r="T91" s="3"/>
      <c r="U91" s="4"/>
      <c r="V91" s="3"/>
      <c r="W91" s="3"/>
      <c r="X91" s="3"/>
      <c r="Y91" s="3"/>
      <c r="Z91" s="3"/>
      <c r="AA91" s="3"/>
      <c r="AB91" s="4"/>
    </row>
    <row r="92" spans="3:28" x14ac:dyDescent="0.3">
      <c r="C92" s="1"/>
      <c r="D92" s="1"/>
      <c r="E92" s="1"/>
      <c r="F92" s="1"/>
      <c r="G92" s="1"/>
      <c r="H92" s="3"/>
      <c r="I92" s="1"/>
      <c r="J92" s="1"/>
      <c r="K92" s="1"/>
      <c r="L92" s="1"/>
      <c r="M92" s="1"/>
      <c r="N92" s="1"/>
      <c r="O92" s="3"/>
      <c r="P92" s="3"/>
      <c r="Q92" s="1"/>
      <c r="R92" s="6"/>
      <c r="S92" s="1"/>
      <c r="T92" s="3"/>
      <c r="U92" s="4"/>
      <c r="V92" s="3"/>
      <c r="W92" s="3"/>
      <c r="X92" s="3"/>
      <c r="Y92" s="3"/>
      <c r="Z92" s="3"/>
      <c r="AA92" s="3"/>
      <c r="AB92" s="4"/>
    </row>
    <row r="93" spans="3:28" x14ac:dyDescent="0.3"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3"/>
      <c r="P93" s="3"/>
      <c r="Q93" s="1"/>
      <c r="R93" s="6"/>
      <c r="S93" s="1"/>
      <c r="T93" s="3"/>
      <c r="U93" s="4"/>
      <c r="V93" s="3"/>
      <c r="W93" s="3"/>
      <c r="X93" s="3"/>
      <c r="Y93" s="3"/>
      <c r="Z93" s="3"/>
      <c r="AA93" s="3"/>
      <c r="AB93" s="4"/>
    </row>
    <row r="94" spans="3:28" x14ac:dyDescent="0.3"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  <c r="O94" s="3"/>
      <c r="P94" s="3"/>
      <c r="Q94" s="1"/>
      <c r="R94" s="6"/>
      <c r="S94" s="1"/>
      <c r="T94" s="3"/>
      <c r="U94" s="4"/>
      <c r="V94" s="3"/>
      <c r="W94" s="3"/>
      <c r="X94" s="3"/>
      <c r="Y94" s="3"/>
      <c r="Z94" s="3"/>
      <c r="AA94" s="3"/>
      <c r="AB94" s="4"/>
    </row>
    <row r="95" spans="3:28" x14ac:dyDescent="0.3"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  <c r="O95" s="3"/>
      <c r="P95" s="3"/>
      <c r="Q95" s="1"/>
      <c r="R95" s="6"/>
      <c r="S95" s="1"/>
      <c r="T95" s="3"/>
      <c r="U95" s="4"/>
      <c r="V95" s="3"/>
      <c r="W95" s="3"/>
      <c r="X95" s="3"/>
      <c r="Y95" s="3"/>
      <c r="Z95" s="3"/>
      <c r="AA95" s="3"/>
      <c r="AB95" s="4"/>
    </row>
    <row r="96" spans="3:28" x14ac:dyDescent="0.3">
      <c r="C96" s="1"/>
      <c r="D96" s="1"/>
      <c r="E96" s="1"/>
      <c r="F96" s="1"/>
      <c r="G96" s="1"/>
      <c r="H96" s="3"/>
      <c r="I96" s="1"/>
      <c r="J96" s="1"/>
      <c r="K96" s="1"/>
      <c r="L96" s="1"/>
      <c r="M96" s="1"/>
      <c r="N96" s="1"/>
      <c r="O96" s="3"/>
      <c r="P96" s="3"/>
      <c r="Q96" s="1"/>
      <c r="R96" s="6"/>
      <c r="S96" s="1"/>
      <c r="T96" s="3"/>
      <c r="U96" s="4"/>
      <c r="V96" s="3"/>
      <c r="W96" s="3"/>
      <c r="X96" s="3"/>
      <c r="Y96" s="3"/>
      <c r="Z96" s="3"/>
      <c r="AA96" s="3"/>
      <c r="AB96" s="4"/>
    </row>
    <row r="97" spans="3:28" x14ac:dyDescent="0.3"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  <c r="O97" s="3"/>
      <c r="P97" s="3"/>
      <c r="Q97" s="1"/>
      <c r="R97" s="6"/>
      <c r="S97" s="1"/>
      <c r="T97" s="3"/>
      <c r="U97" s="4"/>
      <c r="V97" s="3"/>
      <c r="W97" s="3"/>
      <c r="X97" s="3"/>
      <c r="Y97" s="3"/>
      <c r="Z97" s="3"/>
      <c r="AA97" s="3"/>
      <c r="AB97" s="4"/>
    </row>
    <row r="98" spans="3:28" x14ac:dyDescent="0.3"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  <c r="O98" s="3"/>
      <c r="P98" s="3"/>
      <c r="Q98" s="1"/>
      <c r="R98" s="6"/>
      <c r="S98" s="1"/>
      <c r="T98" s="3"/>
      <c r="U98" s="4"/>
      <c r="V98" s="3"/>
      <c r="W98" s="3"/>
      <c r="X98" s="3"/>
      <c r="Y98" s="3"/>
      <c r="Z98" s="3"/>
      <c r="AA98" s="3"/>
      <c r="AB98" s="4"/>
    </row>
    <row r="99" spans="3:28" x14ac:dyDescent="0.3"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  <c r="O99" s="3"/>
      <c r="P99" s="3"/>
      <c r="Q99" s="1"/>
      <c r="R99" s="6"/>
      <c r="S99" s="1"/>
      <c r="T99" s="3"/>
      <c r="U99" s="4"/>
      <c r="V99" s="3"/>
      <c r="W99" s="3"/>
      <c r="X99" s="3"/>
      <c r="Y99" s="3"/>
      <c r="Z99" s="3"/>
      <c r="AA99" s="3"/>
      <c r="AB99" s="4"/>
    </row>
    <row r="100" spans="3:28" x14ac:dyDescent="0.3"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3"/>
      <c r="P100" s="3"/>
      <c r="Q100" s="1"/>
      <c r="R100" s="6"/>
      <c r="S100" s="1"/>
      <c r="T100" s="3"/>
      <c r="U100" s="4"/>
      <c r="V100" s="3"/>
      <c r="W100" s="3"/>
      <c r="X100" s="3"/>
      <c r="Y100" s="3"/>
      <c r="Z100" s="3"/>
      <c r="AA100" s="3"/>
      <c r="AB100" s="4"/>
    </row>
    <row r="101" spans="3:28" x14ac:dyDescent="0.3"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3"/>
      <c r="P101" s="3"/>
      <c r="Q101" s="1"/>
      <c r="R101" s="6"/>
      <c r="S101" s="1"/>
      <c r="T101" s="3"/>
      <c r="U101" s="4"/>
      <c r="V101" s="3"/>
      <c r="W101" s="3"/>
      <c r="X101" s="3"/>
      <c r="Y101" s="3"/>
      <c r="Z101" s="3"/>
      <c r="AA101" s="3"/>
      <c r="AB101" s="4"/>
    </row>
    <row r="102" spans="3:28" x14ac:dyDescent="0.3"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3"/>
      <c r="P102" s="3"/>
      <c r="Q102" s="1"/>
      <c r="R102" s="6"/>
      <c r="S102" s="1"/>
      <c r="T102" s="3"/>
      <c r="U102" s="4"/>
      <c r="V102" s="3"/>
      <c r="W102" s="3"/>
      <c r="X102" s="3"/>
      <c r="Y102" s="3"/>
      <c r="Z102" s="3"/>
      <c r="AA102" s="3"/>
      <c r="AB102" s="4"/>
    </row>
    <row r="103" spans="3:28" x14ac:dyDescent="0.3"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3"/>
      <c r="P103" s="3"/>
      <c r="Q103" s="1"/>
      <c r="R103" s="6"/>
      <c r="S103" s="1"/>
      <c r="T103" s="3"/>
      <c r="U103" s="4"/>
      <c r="V103" s="3"/>
      <c r="W103" s="3"/>
      <c r="X103" s="3"/>
      <c r="Y103" s="3"/>
      <c r="Z103" s="3"/>
      <c r="AA103" s="3"/>
      <c r="AB103" s="4"/>
    </row>
    <row r="104" spans="3:28" x14ac:dyDescent="0.3"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3"/>
      <c r="P104" s="3"/>
      <c r="Q104" s="1"/>
      <c r="R104" s="6"/>
      <c r="S104" s="1"/>
      <c r="T104" s="3"/>
      <c r="U104" s="4"/>
      <c r="V104" s="3"/>
      <c r="W104" s="3"/>
      <c r="X104" s="3"/>
      <c r="Y104" s="3"/>
      <c r="Z104" s="3"/>
      <c r="AA104" s="3"/>
      <c r="AB104" s="4"/>
    </row>
    <row r="105" spans="3:28" x14ac:dyDescent="0.3"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3"/>
      <c r="P105" s="3"/>
      <c r="Q105" s="1"/>
      <c r="R105" s="6"/>
      <c r="S105" s="1"/>
      <c r="T105" s="3"/>
      <c r="U105" s="4"/>
      <c r="V105" s="3"/>
      <c r="W105" s="3"/>
      <c r="X105" s="3"/>
      <c r="Y105" s="3"/>
      <c r="Z105" s="3"/>
      <c r="AA105" s="3"/>
      <c r="AB105" s="4"/>
    </row>
    <row r="106" spans="3:28" x14ac:dyDescent="0.3"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3"/>
      <c r="P106" s="3"/>
      <c r="Q106" s="1"/>
      <c r="R106" s="6"/>
      <c r="S106" s="1"/>
      <c r="T106" s="3"/>
      <c r="U106" s="4"/>
      <c r="V106" s="3"/>
      <c r="W106" s="3"/>
      <c r="X106" s="3"/>
      <c r="Y106" s="3"/>
      <c r="Z106" s="3"/>
      <c r="AA106" s="3"/>
      <c r="AB106" s="4"/>
    </row>
    <row r="107" spans="3:28" x14ac:dyDescent="0.3"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3"/>
      <c r="P107" s="3"/>
      <c r="Q107" s="1"/>
      <c r="R107" s="6"/>
      <c r="S107" s="1"/>
      <c r="T107" s="3"/>
      <c r="U107" s="4"/>
      <c r="V107" s="3"/>
      <c r="W107" s="3"/>
      <c r="X107" s="3"/>
      <c r="Y107" s="3"/>
      <c r="Z107" s="3"/>
      <c r="AA107" s="3"/>
      <c r="AB107" s="4"/>
    </row>
    <row r="108" spans="3:28" x14ac:dyDescent="0.3"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3"/>
      <c r="P108" s="3"/>
      <c r="Q108" s="1"/>
      <c r="R108" s="6"/>
      <c r="S108" s="1"/>
      <c r="T108" s="3"/>
      <c r="U108" s="4"/>
      <c r="V108" s="3"/>
      <c r="W108" s="3"/>
      <c r="X108" s="3"/>
      <c r="Y108" s="3"/>
      <c r="Z108" s="3"/>
      <c r="AA108" s="3"/>
      <c r="AB108" s="4"/>
    </row>
    <row r="109" spans="3:28" x14ac:dyDescent="0.3"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3"/>
      <c r="P109" s="3"/>
      <c r="Q109" s="1"/>
      <c r="R109" s="6"/>
      <c r="S109" s="1"/>
      <c r="T109" s="3"/>
      <c r="U109" s="4"/>
      <c r="V109" s="3"/>
      <c r="W109" s="3"/>
      <c r="X109" s="3"/>
      <c r="Y109" s="3"/>
      <c r="Z109" s="3"/>
      <c r="AA109" s="3"/>
      <c r="AB109" s="4"/>
    </row>
    <row r="110" spans="3:28" x14ac:dyDescent="0.3"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1"/>
      <c r="N110" s="1"/>
      <c r="O110" s="3"/>
      <c r="P110" s="3"/>
      <c r="Q110" s="1"/>
      <c r="R110" s="6"/>
      <c r="S110" s="1"/>
      <c r="T110" s="3"/>
      <c r="U110" s="4"/>
      <c r="V110" s="3"/>
      <c r="W110" s="3"/>
      <c r="X110" s="3"/>
      <c r="Y110" s="3"/>
      <c r="Z110" s="3"/>
      <c r="AA110" s="3"/>
      <c r="AB110" s="4"/>
    </row>
    <row r="111" spans="3:28" x14ac:dyDescent="0.3"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1"/>
      <c r="N111" s="1"/>
      <c r="O111" s="3"/>
      <c r="P111" s="3"/>
      <c r="Q111" s="1"/>
      <c r="R111" s="6"/>
      <c r="S111" s="1"/>
      <c r="T111" s="3"/>
      <c r="U111" s="4"/>
      <c r="V111" s="3"/>
      <c r="W111" s="3"/>
      <c r="X111" s="3"/>
      <c r="Y111" s="3"/>
      <c r="Z111" s="3"/>
      <c r="AA111" s="3"/>
      <c r="AB111" s="4"/>
    </row>
    <row r="112" spans="3:28" x14ac:dyDescent="0.3"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1"/>
      <c r="N112" s="1"/>
      <c r="O112" s="3"/>
      <c r="P112" s="3"/>
      <c r="Q112" s="1"/>
      <c r="R112" s="6"/>
      <c r="S112" s="1"/>
      <c r="T112" s="3"/>
      <c r="U112" s="4"/>
      <c r="V112" s="3"/>
      <c r="W112" s="3"/>
      <c r="X112" s="3"/>
      <c r="Y112" s="3"/>
      <c r="Z112" s="3"/>
      <c r="AA112" s="3"/>
      <c r="AB112" s="4"/>
    </row>
  </sheetData>
  <dataValidations disablePrompts="1" count="4">
    <dataValidation type="list" allowBlank="1" showInputMessage="1" showErrorMessage="1" sqref="H18 H6:H16" xr:uid="{00000000-0002-0000-0100-000000000000}">
      <formula1>"OBRA, CONCESIÓN DE OBRAS,CONCESIÓN DE SERVICIOS,SUMINISTRO,SERVICIOS"</formula1>
    </dataValidation>
    <dataValidation type="list" allowBlank="1" showInputMessage="1" showErrorMessage="1" sqref="N6:N16" xr:uid="{00000000-0002-0000-0100-000001000000}">
      <formula1>"Perfil del contratante,Web/Ley de transparencia"</formula1>
    </dataValidation>
    <dataValidation type="list" allowBlank="1" showInputMessage="1" showErrorMessage="1" sqref="M6:M16" xr:uid="{00000000-0002-0000-0100-000002000000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C6:C16" xr:uid="{00000000-0002-0000-0100-000003000000}">
      <formula1>"ELABORACIÓN,PUBLICADA EN LA PLATAFORMA,ADJUDICADA,CERRADA"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K108"/>
  <sheetViews>
    <sheetView workbookViewId="0">
      <selection activeCell="G32" sqref="G32"/>
    </sheetView>
  </sheetViews>
  <sheetFormatPr baseColWidth="10" defaultRowHeight="14.4" x14ac:dyDescent="0.3"/>
  <cols>
    <col min="3" max="3" width="11" bestFit="1" customWidth="1"/>
    <col min="4" max="4" width="20" bestFit="1" customWidth="1"/>
    <col min="5" max="5" width="55.5546875" bestFit="1" customWidth="1"/>
    <col min="6" max="6" width="24.6640625" customWidth="1"/>
    <col min="7" max="7" width="42.33203125" bestFit="1" customWidth="1"/>
    <col min="8" max="8" width="18.6640625" bestFit="1" customWidth="1"/>
    <col min="9" max="9" width="14.88671875" bestFit="1" customWidth="1"/>
    <col min="10" max="10" width="19" bestFit="1" customWidth="1"/>
    <col min="11" max="11" width="20.109375" customWidth="1"/>
    <col min="12" max="12" width="19.33203125" customWidth="1"/>
    <col min="13" max="13" width="31.88671875" bestFit="1" customWidth="1"/>
    <col min="14" max="14" width="27.109375" bestFit="1" customWidth="1"/>
    <col min="15" max="15" width="19.44140625" customWidth="1"/>
    <col min="16" max="16" width="45" bestFit="1" customWidth="1"/>
    <col min="17" max="17" width="14" bestFit="1" customWidth="1"/>
    <col min="18" max="18" width="14.5546875" customWidth="1"/>
    <col min="19" max="19" width="21" customWidth="1"/>
    <col min="20" max="20" width="21.5546875" customWidth="1"/>
    <col min="21" max="21" width="13" bestFit="1" customWidth="1"/>
    <col min="22" max="22" width="23.6640625" customWidth="1"/>
    <col min="23" max="23" width="17.109375" customWidth="1"/>
    <col min="24" max="24" width="22.33203125" customWidth="1"/>
    <col min="25" max="25" width="21.5546875" customWidth="1"/>
    <col min="26" max="26" width="20.33203125" customWidth="1"/>
    <col min="27" max="27" width="11" bestFit="1" customWidth="1"/>
    <col min="28" max="28" width="11.33203125" bestFit="1" customWidth="1"/>
    <col min="31" max="33" width="0" hidden="1" customWidth="1"/>
  </cols>
  <sheetData>
    <row r="2" spans="2:37" s="1" customFormat="1" ht="24" x14ac:dyDescent="0.35">
      <c r="C2" s="7" t="s">
        <v>5</v>
      </c>
      <c r="F2" s="7" t="s">
        <v>0</v>
      </c>
      <c r="G2" s="5"/>
      <c r="H2" s="5" t="s">
        <v>96</v>
      </c>
      <c r="I2" s="5"/>
      <c r="J2" s="5"/>
      <c r="K2" s="5"/>
      <c r="L2" s="5"/>
      <c r="N2" s="3"/>
      <c r="O2" s="3"/>
      <c r="Q2" s="6"/>
      <c r="S2" s="3"/>
      <c r="T2" s="4"/>
      <c r="U2" s="3"/>
      <c r="V2" s="3"/>
      <c r="W2" s="3"/>
      <c r="X2" s="3"/>
      <c r="Y2" s="3"/>
      <c r="Z2" s="3"/>
      <c r="AA2" s="4"/>
    </row>
    <row r="5" spans="2:37" ht="52.8" x14ac:dyDescent="0.3"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9" t="s">
        <v>22</v>
      </c>
      <c r="S5" s="8" t="s">
        <v>23</v>
      </c>
      <c r="T5" s="8" t="s">
        <v>24</v>
      </c>
      <c r="U5" s="8" t="s">
        <v>25</v>
      </c>
      <c r="V5" s="8" t="s">
        <v>26</v>
      </c>
      <c r="W5" s="8" t="s">
        <v>27</v>
      </c>
      <c r="X5" s="8" t="s">
        <v>28</v>
      </c>
      <c r="Y5" s="8" t="s">
        <v>29</v>
      </c>
      <c r="Z5" s="8" t="s">
        <v>30</v>
      </c>
      <c r="AA5" s="8" t="s">
        <v>31</v>
      </c>
      <c r="AB5" s="8" t="s">
        <v>32</v>
      </c>
    </row>
    <row r="6" spans="2:37" x14ac:dyDescent="0.3">
      <c r="B6" s="47"/>
      <c r="C6" s="48" t="s">
        <v>33</v>
      </c>
      <c r="D6" s="49" t="s">
        <v>79</v>
      </c>
      <c r="E6" s="50" t="s">
        <v>80</v>
      </c>
      <c r="F6" s="51">
        <v>33140000</v>
      </c>
      <c r="G6" s="52" t="s">
        <v>81</v>
      </c>
      <c r="H6" s="49" t="s">
        <v>36</v>
      </c>
      <c r="I6" s="57">
        <v>121</v>
      </c>
      <c r="J6" s="57">
        <v>75.599999999999994</v>
      </c>
      <c r="K6" s="57">
        <v>62.479338839999997</v>
      </c>
      <c r="L6" s="58">
        <v>13.12</v>
      </c>
      <c r="M6" s="49" t="s">
        <v>37</v>
      </c>
      <c r="N6" s="49" t="s">
        <v>34</v>
      </c>
      <c r="O6" s="49">
        <v>3</v>
      </c>
      <c r="P6" s="49" t="s">
        <v>82</v>
      </c>
      <c r="Q6" s="53">
        <v>44144</v>
      </c>
      <c r="R6" s="49">
        <v>2020</v>
      </c>
      <c r="S6" s="49" t="s">
        <v>83</v>
      </c>
      <c r="T6" s="53">
        <v>44144</v>
      </c>
      <c r="U6" s="51"/>
      <c r="V6" s="49" t="s">
        <v>35</v>
      </c>
      <c r="W6" s="49" t="s">
        <v>35</v>
      </c>
      <c r="X6" s="49" t="s">
        <v>35</v>
      </c>
      <c r="Y6" s="49" t="s">
        <v>35</v>
      </c>
      <c r="Z6" s="49" t="s">
        <v>35</v>
      </c>
      <c r="AA6" s="49" t="s">
        <v>35</v>
      </c>
      <c r="AB6" s="54">
        <v>0.32200000000000001</v>
      </c>
      <c r="AC6" s="55"/>
      <c r="AD6" s="55"/>
      <c r="AE6" s="56">
        <v>75.599999999999994</v>
      </c>
      <c r="AF6" s="48" t="s">
        <v>84</v>
      </c>
      <c r="AG6" s="48" t="s">
        <v>84</v>
      </c>
      <c r="AH6" s="47"/>
      <c r="AI6" s="47"/>
      <c r="AJ6" s="47"/>
      <c r="AK6" s="47"/>
    </row>
    <row r="7" spans="2:37" x14ac:dyDescent="0.3">
      <c r="B7" s="47"/>
      <c r="C7" s="48" t="s">
        <v>33</v>
      </c>
      <c r="D7" s="49" t="s">
        <v>85</v>
      </c>
      <c r="E7" s="50" t="s">
        <v>80</v>
      </c>
      <c r="F7" s="51">
        <v>33140000</v>
      </c>
      <c r="G7" s="52" t="s">
        <v>81</v>
      </c>
      <c r="H7" s="49" t="s">
        <v>36</v>
      </c>
      <c r="I7" s="57">
        <v>12.1</v>
      </c>
      <c r="J7" s="57">
        <v>3.98</v>
      </c>
      <c r="K7" s="57">
        <v>3.2892561979999999</v>
      </c>
      <c r="L7" s="58">
        <v>0.69</v>
      </c>
      <c r="M7" s="49" t="s">
        <v>37</v>
      </c>
      <c r="N7" s="49" t="s">
        <v>34</v>
      </c>
      <c r="O7" s="49">
        <v>3</v>
      </c>
      <c r="P7" s="49" t="s">
        <v>86</v>
      </c>
      <c r="Q7" s="53">
        <v>44144</v>
      </c>
      <c r="R7" s="49">
        <v>2020</v>
      </c>
      <c r="S7" s="49" t="s">
        <v>83</v>
      </c>
      <c r="T7" s="53">
        <v>44144</v>
      </c>
      <c r="U7" s="51"/>
      <c r="V7" s="49" t="s">
        <v>35</v>
      </c>
      <c r="W7" s="49" t="s">
        <v>35</v>
      </c>
      <c r="X7" s="49" t="s">
        <v>35</v>
      </c>
      <c r="Y7" s="49" t="s">
        <v>35</v>
      </c>
      <c r="Z7" s="49" t="s">
        <v>35</v>
      </c>
      <c r="AA7" s="49" t="s">
        <v>35</v>
      </c>
      <c r="AB7" s="54">
        <v>1.7000000000000001E-2</v>
      </c>
      <c r="AC7" s="55"/>
      <c r="AD7" s="55"/>
      <c r="AE7" s="56">
        <v>3.98</v>
      </c>
      <c r="AF7" s="48" t="s">
        <v>84</v>
      </c>
      <c r="AG7" s="48" t="s">
        <v>84</v>
      </c>
      <c r="AH7" s="47"/>
      <c r="AI7" s="47"/>
      <c r="AJ7" s="47"/>
      <c r="AK7" s="47"/>
    </row>
    <row r="8" spans="2:37" x14ac:dyDescent="0.3">
      <c r="B8" s="47"/>
      <c r="C8" s="48" t="s">
        <v>33</v>
      </c>
      <c r="D8" s="49" t="s">
        <v>87</v>
      </c>
      <c r="E8" s="50" t="s">
        <v>80</v>
      </c>
      <c r="F8" s="51">
        <v>33140000</v>
      </c>
      <c r="G8" s="52" t="s">
        <v>81</v>
      </c>
      <c r="H8" s="49" t="s">
        <v>36</v>
      </c>
      <c r="I8" s="57">
        <v>72.599999999999994</v>
      </c>
      <c r="J8" s="57">
        <v>35.94</v>
      </c>
      <c r="K8" s="57">
        <v>29.70247934</v>
      </c>
      <c r="L8" s="58">
        <v>6.24</v>
      </c>
      <c r="M8" s="49" t="s">
        <v>37</v>
      </c>
      <c r="N8" s="49" t="s">
        <v>34</v>
      </c>
      <c r="O8" s="49">
        <v>3</v>
      </c>
      <c r="P8" s="49" t="s">
        <v>86</v>
      </c>
      <c r="Q8" s="53">
        <v>44144</v>
      </c>
      <c r="R8" s="49">
        <v>2020</v>
      </c>
      <c r="S8" s="49" t="s">
        <v>83</v>
      </c>
      <c r="T8" s="53">
        <v>44144</v>
      </c>
      <c r="U8" s="51"/>
      <c r="V8" s="49" t="s">
        <v>35</v>
      </c>
      <c r="W8" s="49" t="s">
        <v>35</v>
      </c>
      <c r="X8" s="49" t="s">
        <v>35</v>
      </c>
      <c r="Y8" s="49" t="s">
        <v>35</v>
      </c>
      <c r="Z8" s="49" t="s">
        <v>35</v>
      </c>
      <c r="AA8" s="49" t="s">
        <v>35</v>
      </c>
      <c r="AB8" s="54">
        <v>0.153</v>
      </c>
      <c r="AC8" s="55"/>
      <c r="AD8" s="55"/>
      <c r="AE8" s="56">
        <v>35.94</v>
      </c>
      <c r="AF8" s="48" t="s">
        <v>84</v>
      </c>
      <c r="AG8" s="48" t="s">
        <v>84</v>
      </c>
      <c r="AH8" s="47"/>
      <c r="AI8" s="47"/>
      <c r="AJ8" s="47"/>
      <c r="AK8" s="47"/>
    </row>
    <row r="9" spans="2:37" x14ac:dyDescent="0.3">
      <c r="B9" s="47"/>
      <c r="C9" s="48" t="s">
        <v>33</v>
      </c>
      <c r="D9" s="49" t="s">
        <v>88</v>
      </c>
      <c r="E9" s="50" t="s">
        <v>89</v>
      </c>
      <c r="F9" s="51">
        <v>39121000</v>
      </c>
      <c r="G9" s="52" t="s">
        <v>90</v>
      </c>
      <c r="H9" s="49" t="s">
        <v>36</v>
      </c>
      <c r="I9" s="57">
        <v>23.582899999999999</v>
      </c>
      <c r="J9" s="57">
        <v>23.582899999999999</v>
      </c>
      <c r="K9" s="57">
        <v>19.489999999999998</v>
      </c>
      <c r="L9" s="58">
        <v>4.09</v>
      </c>
      <c r="M9" s="49" t="s">
        <v>37</v>
      </c>
      <c r="N9" s="49" t="s">
        <v>34</v>
      </c>
      <c r="O9" s="49">
        <v>1</v>
      </c>
      <c r="P9" s="49" t="s">
        <v>86</v>
      </c>
      <c r="Q9" s="49" t="s">
        <v>91</v>
      </c>
      <c r="R9" s="49">
        <v>2020</v>
      </c>
      <c r="S9" s="49" t="s">
        <v>83</v>
      </c>
      <c r="T9" s="49" t="s">
        <v>91</v>
      </c>
      <c r="U9" s="51"/>
      <c r="V9" s="49" t="s">
        <v>35</v>
      </c>
      <c r="W9" s="49" t="s">
        <v>35</v>
      </c>
      <c r="X9" s="49" t="s">
        <v>35</v>
      </c>
      <c r="Y9" s="49" t="s">
        <v>35</v>
      </c>
      <c r="Z9" s="49" t="s">
        <v>35</v>
      </c>
      <c r="AA9" s="49" t="s">
        <v>35</v>
      </c>
      <c r="AB9" s="54">
        <v>0.1</v>
      </c>
      <c r="AC9" s="55"/>
      <c r="AD9" s="55"/>
      <c r="AE9" s="56">
        <v>23.58</v>
      </c>
      <c r="AF9" s="48" t="s">
        <v>84</v>
      </c>
      <c r="AG9" s="48" t="s">
        <v>84</v>
      </c>
      <c r="AH9" s="47"/>
      <c r="AI9" s="47"/>
      <c r="AJ9" s="47"/>
      <c r="AK9" s="47"/>
    </row>
    <row r="10" spans="2:37" x14ac:dyDescent="0.3">
      <c r="B10" s="47"/>
      <c r="C10" s="48" t="s">
        <v>33</v>
      </c>
      <c r="D10" s="49" t="s">
        <v>92</v>
      </c>
      <c r="E10" s="50" t="s">
        <v>89</v>
      </c>
      <c r="F10" s="51">
        <v>39134000</v>
      </c>
      <c r="G10" s="52" t="s">
        <v>93</v>
      </c>
      <c r="H10" s="49" t="s">
        <v>36</v>
      </c>
      <c r="I10" s="57">
        <v>57.341900000000003</v>
      </c>
      <c r="J10" s="57">
        <v>57.341900000000003</v>
      </c>
      <c r="K10" s="57">
        <v>47.39</v>
      </c>
      <c r="L10" s="58">
        <v>9.9499999999999993</v>
      </c>
      <c r="M10" s="49" t="s">
        <v>37</v>
      </c>
      <c r="N10" s="49" t="s">
        <v>34</v>
      </c>
      <c r="O10" s="49">
        <v>1</v>
      </c>
      <c r="P10" s="49" t="s">
        <v>94</v>
      </c>
      <c r="Q10" s="49" t="s">
        <v>91</v>
      </c>
      <c r="R10" s="49">
        <v>2020</v>
      </c>
      <c r="S10" s="49" t="s">
        <v>83</v>
      </c>
      <c r="T10" s="49" t="s">
        <v>91</v>
      </c>
      <c r="U10" s="51"/>
      <c r="V10" s="49" t="s">
        <v>35</v>
      </c>
      <c r="W10" s="49" t="s">
        <v>35</v>
      </c>
      <c r="X10" s="49" t="s">
        <v>35</v>
      </c>
      <c r="Y10" s="49" t="s">
        <v>35</v>
      </c>
      <c r="Z10" s="49" t="s">
        <v>35</v>
      </c>
      <c r="AA10" s="49" t="s">
        <v>35</v>
      </c>
      <c r="AB10" s="54">
        <v>0.24399999999999999</v>
      </c>
      <c r="AC10" s="55"/>
      <c r="AD10" s="55"/>
      <c r="AE10" s="56">
        <v>57.34</v>
      </c>
      <c r="AF10" s="48" t="s">
        <v>84</v>
      </c>
      <c r="AG10" s="48" t="s">
        <v>84</v>
      </c>
      <c r="AH10" s="47"/>
      <c r="AI10" s="47"/>
      <c r="AJ10" s="47"/>
      <c r="AK10" s="47"/>
    </row>
    <row r="11" spans="2:37" x14ac:dyDescent="0.3">
      <c r="B11" s="47"/>
      <c r="C11" s="48" t="s">
        <v>33</v>
      </c>
      <c r="D11" s="49" t="s">
        <v>95</v>
      </c>
      <c r="E11" s="50" t="s">
        <v>89</v>
      </c>
      <c r="F11" s="51">
        <v>39134000</v>
      </c>
      <c r="G11" s="52" t="s">
        <v>93</v>
      </c>
      <c r="H11" s="49" t="s">
        <v>36</v>
      </c>
      <c r="I11" s="57">
        <v>38.356999999999999</v>
      </c>
      <c r="J11" s="57">
        <v>38.356999999999999</v>
      </c>
      <c r="K11" s="57">
        <v>31.7</v>
      </c>
      <c r="L11" s="58">
        <v>6.66</v>
      </c>
      <c r="M11" s="49" t="s">
        <v>37</v>
      </c>
      <c r="N11" s="49" t="s">
        <v>34</v>
      </c>
      <c r="O11" s="49">
        <v>1</v>
      </c>
      <c r="P11" s="49" t="s">
        <v>94</v>
      </c>
      <c r="Q11" s="49" t="s">
        <v>91</v>
      </c>
      <c r="R11" s="49">
        <v>2020</v>
      </c>
      <c r="S11" s="49" t="s">
        <v>83</v>
      </c>
      <c r="T11" s="49" t="s">
        <v>91</v>
      </c>
      <c r="U11" s="51"/>
      <c r="V11" s="49" t="s">
        <v>35</v>
      </c>
      <c r="W11" s="49" t="s">
        <v>35</v>
      </c>
      <c r="X11" s="49" t="s">
        <v>35</v>
      </c>
      <c r="Y11" s="49" t="s">
        <v>35</v>
      </c>
      <c r="Z11" s="49" t="s">
        <v>35</v>
      </c>
      <c r="AA11" s="49" t="s">
        <v>35</v>
      </c>
      <c r="AB11" s="54">
        <v>0.16300000000000001</v>
      </c>
      <c r="AC11" s="55"/>
      <c r="AD11" s="55"/>
      <c r="AE11" s="56">
        <v>38.36</v>
      </c>
      <c r="AF11" s="48" t="s">
        <v>84</v>
      </c>
      <c r="AG11" s="48" t="s">
        <v>84</v>
      </c>
      <c r="AH11" s="47"/>
      <c r="AI11" s="47"/>
      <c r="AJ11" s="47"/>
      <c r="AK11" s="47"/>
    </row>
    <row r="12" spans="2:37" x14ac:dyDescent="0.3">
      <c r="C12" s="1"/>
      <c r="D12" s="3"/>
      <c r="E12" s="22"/>
      <c r="F12" s="43"/>
      <c r="G12" s="44"/>
      <c r="H12" s="3"/>
      <c r="I12" s="23"/>
      <c r="J12" s="23"/>
      <c r="K12" s="24"/>
      <c r="L12" s="24"/>
      <c r="M12" s="3"/>
      <c r="N12" s="3"/>
      <c r="O12" s="3"/>
      <c r="P12" s="3"/>
      <c r="Q12" s="31"/>
      <c r="R12" s="20"/>
      <c r="S12" s="26"/>
      <c r="T12" s="31"/>
      <c r="U12" s="4"/>
      <c r="V12" s="3"/>
      <c r="W12" s="3"/>
      <c r="X12" s="3"/>
      <c r="Y12" s="3"/>
      <c r="Z12" s="3"/>
      <c r="AA12" s="27"/>
      <c r="AB12" s="28"/>
    </row>
    <row r="13" spans="2:37" x14ac:dyDescent="0.3">
      <c r="C13" s="1"/>
      <c r="D13" s="1"/>
      <c r="E13" s="1"/>
      <c r="F13" s="1"/>
      <c r="G13" s="1"/>
      <c r="H13" s="1"/>
      <c r="I13" s="29" t="s">
        <v>42</v>
      </c>
      <c r="J13" s="30">
        <f>SUM(J6:J12)</f>
        <v>234.80180000000001</v>
      </c>
      <c r="K13" s="1"/>
      <c r="L13" s="1"/>
      <c r="M13" s="3"/>
      <c r="N13" s="3"/>
      <c r="O13" s="3"/>
      <c r="P13" s="3"/>
      <c r="Q13" s="25"/>
      <c r="R13" s="6"/>
      <c r="S13" s="25"/>
      <c r="T13" s="31"/>
      <c r="U13" s="4"/>
      <c r="V13" s="3"/>
      <c r="W13" s="3"/>
      <c r="X13" s="3"/>
      <c r="Y13" s="3"/>
      <c r="Z13" s="3"/>
      <c r="AA13" s="32" t="s">
        <v>42</v>
      </c>
      <c r="AB13" s="59">
        <f>SUM(AB6:AB11)</f>
        <v>0.999</v>
      </c>
    </row>
    <row r="14" spans="2:37" x14ac:dyDescent="0.3">
      <c r="C14" s="1"/>
      <c r="D14" s="1"/>
      <c r="E14" s="1"/>
      <c r="F14" s="1"/>
      <c r="G14" s="1"/>
      <c r="H14" s="3"/>
      <c r="I14" s="34"/>
      <c r="J14" s="34"/>
      <c r="K14" s="34"/>
      <c r="L14" s="34"/>
      <c r="M14" s="3"/>
      <c r="N14" s="3"/>
      <c r="O14" s="3"/>
      <c r="P14" s="3"/>
      <c r="Q14" s="25"/>
      <c r="R14" s="6"/>
      <c r="S14" s="25"/>
      <c r="T14" s="31"/>
      <c r="U14" s="4"/>
      <c r="V14" s="3"/>
      <c r="W14" s="3"/>
      <c r="X14" s="3"/>
      <c r="Y14" s="3"/>
      <c r="Z14" s="3"/>
      <c r="AA14" s="3"/>
      <c r="AB14" s="4"/>
    </row>
    <row r="15" spans="2:37" x14ac:dyDescent="0.3">
      <c r="C15" s="1"/>
      <c r="D15" s="1"/>
      <c r="E15" s="1"/>
      <c r="F15" s="1"/>
      <c r="G15" s="1"/>
      <c r="H15" s="1"/>
      <c r="I15" s="45"/>
      <c r="J15" s="45"/>
      <c r="K15" s="45"/>
      <c r="L15" s="45"/>
      <c r="M15" s="45"/>
      <c r="N15" s="46"/>
      <c r="O15" s="3"/>
      <c r="P15" s="3"/>
      <c r="Q15" s="25"/>
      <c r="R15" s="6"/>
      <c r="S15" s="25"/>
      <c r="T15" s="31"/>
      <c r="U15" s="4"/>
      <c r="V15" s="3"/>
      <c r="W15" s="3"/>
      <c r="X15" s="3"/>
      <c r="Y15" s="3"/>
      <c r="Z15" s="3"/>
      <c r="AA15" s="3"/>
      <c r="AB15" s="4"/>
    </row>
    <row r="16" spans="2:37" x14ac:dyDescent="0.3">
      <c r="C16" s="1"/>
      <c r="D16" s="1"/>
      <c r="E16" s="1"/>
      <c r="F16" s="1"/>
      <c r="G16" s="35" t="s">
        <v>43</v>
      </c>
      <c r="H16" s="35" t="s">
        <v>44</v>
      </c>
      <c r="I16" s="36" t="s">
        <v>45</v>
      </c>
      <c r="J16" s="36" t="s">
        <v>46</v>
      </c>
      <c r="K16" s="1"/>
      <c r="L16" s="1"/>
      <c r="M16" s="1"/>
      <c r="N16" s="3"/>
      <c r="O16" s="3"/>
      <c r="P16" s="3"/>
      <c r="Q16" s="1"/>
      <c r="R16" s="6"/>
      <c r="S16" s="1"/>
      <c r="T16" s="3"/>
      <c r="U16" s="4"/>
      <c r="V16" s="3"/>
      <c r="W16" s="3"/>
      <c r="X16" s="3"/>
      <c r="Y16" s="3"/>
      <c r="Z16" s="3"/>
      <c r="AA16" s="3"/>
      <c r="AB16" s="4"/>
    </row>
    <row r="17" spans="3:28" x14ac:dyDescent="0.3">
      <c r="C17" s="1"/>
      <c r="D17" s="1"/>
      <c r="E17" s="1"/>
      <c r="F17" s="1"/>
      <c r="G17" s="2" t="s">
        <v>3</v>
      </c>
      <c r="H17" s="2">
        <f>COUNT(L6:L11)</f>
        <v>6</v>
      </c>
      <c r="I17" s="37">
        <f>J13</f>
        <v>234.80180000000001</v>
      </c>
      <c r="J17" s="38">
        <f>I17/J13</f>
        <v>1</v>
      </c>
      <c r="K17" s="1"/>
      <c r="L17" s="1"/>
      <c r="M17" s="1"/>
      <c r="N17" s="3"/>
      <c r="O17" s="3"/>
      <c r="P17" s="3"/>
      <c r="Q17" s="1"/>
      <c r="R17" s="6"/>
      <c r="S17" s="1"/>
      <c r="T17" s="3"/>
      <c r="U17" s="4"/>
      <c r="V17" s="3"/>
      <c r="W17" s="3"/>
      <c r="X17" s="3"/>
      <c r="Y17" s="3"/>
      <c r="Z17" s="3"/>
      <c r="AA17" s="3"/>
      <c r="AB17" s="4"/>
    </row>
    <row r="18" spans="3:28" x14ac:dyDescent="0.3">
      <c r="C18" s="1"/>
      <c r="D18" s="1"/>
      <c r="E18" s="1"/>
      <c r="F18" s="1"/>
      <c r="G18" s="2" t="s">
        <v>1</v>
      </c>
      <c r="H18" s="2">
        <v>0</v>
      </c>
      <c r="I18" s="37">
        <v>0</v>
      </c>
      <c r="J18" s="38">
        <v>0</v>
      </c>
      <c r="K18" s="1"/>
      <c r="L18" s="1"/>
      <c r="M18" s="1"/>
      <c r="N18" s="3"/>
      <c r="O18" s="3"/>
      <c r="P18" s="3"/>
      <c r="Q18" s="1"/>
      <c r="R18" s="6"/>
      <c r="S18" s="1"/>
      <c r="T18" s="3"/>
      <c r="U18" s="4"/>
      <c r="V18" s="3"/>
      <c r="W18" s="3"/>
      <c r="X18" s="3"/>
      <c r="Y18" s="3"/>
      <c r="Z18" s="3"/>
      <c r="AA18" s="3"/>
      <c r="AB18" s="4"/>
    </row>
    <row r="19" spans="3:28" x14ac:dyDescent="0.3">
      <c r="C19" s="1"/>
      <c r="D19" s="1"/>
      <c r="E19" s="1"/>
      <c r="F19" s="1"/>
      <c r="G19" s="2" t="s">
        <v>2</v>
      </c>
      <c r="H19" s="2">
        <v>0</v>
      </c>
      <c r="I19" s="37">
        <v>0</v>
      </c>
      <c r="J19" s="38">
        <v>0</v>
      </c>
      <c r="K19" s="1"/>
      <c r="L19" s="1"/>
      <c r="M19" s="1"/>
      <c r="N19" s="3"/>
      <c r="O19" s="3"/>
      <c r="P19" s="3"/>
      <c r="Q19" s="1"/>
      <c r="R19" s="6"/>
      <c r="S19" s="1"/>
      <c r="T19" s="3"/>
      <c r="U19" s="4"/>
      <c r="V19" s="3"/>
      <c r="W19" s="3"/>
      <c r="X19" s="3"/>
      <c r="Y19" s="3"/>
      <c r="Z19" s="3"/>
      <c r="AA19" s="3"/>
      <c r="AB19" s="4"/>
    </row>
    <row r="20" spans="3:28" x14ac:dyDescent="0.3">
      <c r="C20" s="1"/>
      <c r="D20" s="1"/>
      <c r="E20" s="1"/>
      <c r="F20" s="1"/>
      <c r="G20" s="2" t="s">
        <v>47</v>
      </c>
      <c r="H20" s="2">
        <v>0</v>
      </c>
      <c r="I20" s="37">
        <v>0</v>
      </c>
      <c r="J20" s="38">
        <v>0</v>
      </c>
      <c r="K20" s="1"/>
      <c r="L20" s="1"/>
      <c r="M20" s="1"/>
      <c r="N20" s="3"/>
      <c r="O20" s="3"/>
      <c r="P20" s="3"/>
      <c r="Q20" s="1"/>
      <c r="R20" s="6"/>
      <c r="S20" s="1"/>
      <c r="T20" s="3"/>
      <c r="U20" s="4"/>
      <c r="V20" s="3"/>
      <c r="W20" s="3"/>
      <c r="X20" s="3"/>
      <c r="Y20" s="3"/>
      <c r="Z20" s="3"/>
      <c r="AA20" s="3"/>
      <c r="AB20" s="4"/>
    </row>
    <row r="21" spans="3:28" x14ac:dyDescent="0.3">
      <c r="C21" s="1"/>
      <c r="D21" s="1"/>
      <c r="E21" s="1"/>
      <c r="F21" s="1"/>
      <c r="G21" s="39" t="s">
        <v>42</v>
      </c>
      <c r="H21" s="35">
        <f>SUM(H17:H20)</f>
        <v>6</v>
      </c>
      <c r="I21" s="40">
        <f>SUM(I17:I20)</f>
        <v>234.80180000000001</v>
      </c>
      <c r="J21" s="41">
        <f>SUM(J17:J20)</f>
        <v>1</v>
      </c>
      <c r="K21" s="1"/>
      <c r="L21" s="1"/>
      <c r="M21" s="1"/>
      <c r="N21" s="3"/>
      <c r="O21" s="3"/>
      <c r="P21" s="3"/>
      <c r="Q21" s="1"/>
      <c r="R21" s="6"/>
      <c r="S21" s="1"/>
      <c r="T21" s="3"/>
      <c r="U21" s="4"/>
      <c r="V21" s="3"/>
      <c r="W21" s="3"/>
      <c r="X21" s="3"/>
      <c r="Y21" s="3"/>
      <c r="Z21" s="3"/>
      <c r="AA21" s="3"/>
      <c r="AB21" s="4"/>
    </row>
    <row r="22" spans="3:28" x14ac:dyDescent="0.3">
      <c r="C22" s="1"/>
      <c r="D22" s="1"/>
      <c r="E22" s="1"/>
      <c r="F22" s="1"/>
      <c r="G22" s="1"/>
      <c r="H22" s="3"/>
      <c r="I22" s="1"/>
      <c r="J22" s="1"/>
      <c r="K22" s="1"/>
      <c r="L22" s="1"/>
      <c r="M22" s="1"/>
      <c r="N22" s="3"/>
      <c r="O22" s="3"/>
      <c r="P22" s="3"/>
      <c r="Q22" s="1"/>
      <c r="R22" s="6"/>
      <c r="S22" s="1"/>
      <c r="T22" s="3"/>
      <c r="U22" s="4"/>
      <c r="V22" s="3"/>
      <c r="W22" s="3"/>
      <c r="X22" s="3"/>
      <c r="Y22" s="3"/>
      <c r="Z22" s="3"/>
      <c r="AA22" s="3"/>
      <c r="AB22" s="4"/>
    </row>
    <row r="23" spans="3:28" x14ac:dyDescent="0.3">
      <c r="C23" s="1"/>
      <c r="D23" s="1"/>
      <c r="E23" s="1"/>
      <c r="F23" s="1"/>
      <c r="G23" s="1"/>
      <c r="H23" s="3"/>
      <c r="I23" s="1"/>
      <c r="J23" s="1"/>
      <c r="K23" s="1"/>
      <c r="L23" s="1"/>
      <c r="M23" s="1"/>
      <c r="N23" s="3"/>
      <c r="O23" s="3"/>
      <c r="P23" s="3"/>
      <c r="Q23" s="1"/>
      <c r="R23" s="6"/>
      <c r="S23" s="1"/>
      <c r="T23" s="3"/>
      <c r="U23" s="4"/>
      <c r="V23" s="3"/>
      <c r="W23" s="3"/>
      <c r="X23" s="3"/>
      <c r="Y23" s="3"/>
      <c r="Z23" s="3"/>
      <c r="AA23" s="3"/>
      <c r="AB23" s="4"/>
    </row>
    <row r="24" spans="3:28" x14ac:dyDescent="0.3"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3"/>
      <c r="O24" s="3"/>
      <c r="P24" s="3"/>
      <c r="Q24" s="1"/>
      <c r="R24" s="6"/>
      <c r="S24" s="1"/>
      <c r="T24" s="3"/>
      <c r="U24" s="4"/>
      <c r="V24" s="3"/>
      <c r="W24" s="3"/>
      <c r="X24" s="3"/>
      <c r="Y24" s="3"/>
      <c r="Z24" s="3"/>
      <c r="AA24" s="3"/>
      <c r="AB24" s="4"/>
    </row>
    <row r="25" spans="3:28" x14ac:dyDescent="0.3">
      <c r="C25" s="1"/>
      <c r="D25" s="1"/>
      <c r="E25" s="1"/>
      <c r="F25" s="1"/>
      <c r="G25" s="1"/>
      <c r="H25" s="3"/>
      <c r="I25" s="1"/>
      <c r="J25" s="1"/>
      <c r="K25" s="1"/>
      <c r="L25" s="1"/>
      <c r="M25" s="1"/>
      <c r="N25" s="3"/>
      <c r="O25" s="3"/>
      <c r="P25" s="3"/>
      <c r="Q25" s="1"/>
      <c r="R25" s="6"/>
      <c r="S25" s="1"/>
      <c r="T25" s="3"/>
      <c r="U25" s="4"/>
      <c r="V25" s="3"/>
      <c r="W25" s="3"/>
      <c r="X25" s="3"/>
      <c r="Y25" s="3"/>
      <c r="Z25" s="3"/>
      <c r="AA25" s="3"/>
      <c r="AB25" s="4"/>
    </row>
    <row r="26" spans="3:28" x14ac:dyDescent="0.3">
      <c r="C26" s="1"/>
      <c r="D26" s="1"/>
      <c r="E26" s="1"/>
      <c r="F26" s="1"/>
      <c r="G26" s="1"/>
      <c r="H26" s="3"/>
      <c r="I26" s="1"/>
      <c r="J26" s="1"/>
      <c r="K26" s="1"/>
      <c r="L26" s="1"/>
      <c r="M26" s="1"/>
      <c r="N26" s="3"/>
      <c r="O26" s="3"/>
      <c r="P26" s="3"/>
      <c r="Q26" s="1"/>
      <c r="R26" s="6"/>
      <c r="S26" s="1"/>
      <c r="T26" s="3"/>
      <c r="U26" s="4"/>
      <c r="V26" s="3"/>
      <c r="W26" s="3"/>
      <c r="X26" s="3"/>
      <c r="Y26" s="3"/>
      <c r="Z26" s="3"/>
      <c r="AA26" s="3"/>
      <c r="AB26" s="4"/>
    </row>
    <row r="27" spans="3:28" x14ac:dyDescent="0.3">
      <c r="C27" s="1"/>
      <c r="D27" s="1"/>
      <c r="E27" s="1"/>
      <c r="F27" s="1"/>
      <c r="G27" s="1"/>
      <c r="H27" s="3"/>
      <c r="I27" s="1"/>
      <c r="J27" s="1"/>
      <c r="K27" s="1"/>
      <c r="L27" s="1"/>
      <c r="M27" s="1"/>
      <c r="N27" s="3"/>
      <c r="O27" s="3"/>
      <c r="P27" s="3"/>
      <c r="Q27" s="1"/>
      <c r="R27" s="6"/>
      <c r="S27" s="1"/>
      <c r="T27" s="3"/>
      <c r="U27" s="4"/>
      <c r="V27" s="3"/>
      <c r="W27" s="3"/>
      <c r="X27" s="3"/>
      <c r="Y27" s="3"/>
      <c r="Z27" s="3"/>
      <c r="AA27" s="3"/>
      <c r="AB27" s="4"/>
    </row>
    <row r="28" spans="3:28" x14ac:dyDescent="0.3">
      <c r="C28" s="1"/>
      <c r="D28" s="1"/>
      <c r="E28" s="1"/>
      <c r="F28" s="1"/>
      <c r="G28" s="1"/>
      <c r="H28" s="3"/>
      <c r="I28" s="1"/>
      <c r="J28" s="1"/>
      <c r="K28" s="1"/>
      <c r="L28" s="1"/>
      <c r="M28" s="1"/>
      <c r="N28" s="3"/>
      <c r="O28" s="3"/>
      <c r="P28" s="3"/>
      <c r="Q28" s="1"/>
      <c r="R28" s="6"/>
      <c r="S28" s="1"/>
      <c r="T28" s="3"/>
      <c r="U28" s="4"/>
      <c r="V28" s="3"/>
      <c r="W28" s="3"/>
      <c r="X28" s="3"/>
      <c r="Y28" s="3"/>
      <c r="Z28" s="3"/>
      <c r="AA28" s="3"/>
      <c r="AB28" s="4"/>
    </row>
    <row r="29" spans="3:28" x14ac:dyDescent="0.3">
      <c r="C29" s="1"/>
      <c r="D29" s="1"/>
      <c r="E29" s="1"/>
      <c r="F29" s="1"/>
      <c r="G29" s="1"/>
      <c r="H29" s="3"/>
      <c r="I29" s="1"/>
      <c r="J29" s="1"/>
      <c r="K29" s="1"/>
      <c r="L29" s="1"/>
      <c r="M29" s="1"/>
      <c r="N29" s="3"/>
      <c r="O29" s="3"/>
      <c r="P29" s="3"/>
      <c r="Q29" s="1"/>
      <c r="R29" s="6"/>
      <c r="S29" s="1"/>
      <c r="T29" s="3"/>
      <c r="U29" s="4"/>
      <c r="V29" s="3"/>
      <c r="W29" s="3"/>
      <c r="X29" s="3"/>
      <c r="Y29" s="3"/>
      <c r="Z29" s="3"/>
      <c r="AA29" s="3"/>
      <c r="AB29" s="4"/>
    </row>
    <row r="30" spans="3:28" x14ac:dyDescent="0.3">
      <c r="C30" s="1"/>
      <c r="D30" s="1"/>
      <c r="E30" s="1"/>
      <c r="F30" s="1"/>
      <c r="G30" s="1"/>
      <c r="H30" s="3"/>
      <c r="I30" s="1"/>
      <c r="J30" s="1"/>
      <c r="K30" s="1"/>
      <c r="L30" s="1"/>
      <c r="M30" s="1"/>
      <c r="N30" s="3"/>
      <c r="O30" s="3"/>
      <c r="P30" s="3"/>
      <c r="Q30" s="1"/>
      <c r="R30" s="6"/>
      <c r="S30" s="1"/>
      <c r="T30" s="3"/>
      <c r="U30" s="4"/>
      <c r="V30" s="3"/>
      <c r="W30" s="3"/>
      <c r="X30" s="3"/>
      <c r="Y30" s="3"/>
      <c r="Z30" s="3"/>
      <c r="AA30" s="3"/>
      <c r="AB30" s="4"/>
    </row>
    <row r="31" spans="3:28" x14ac:dyDescent="0.3">
      <c r="C31" s="1"/>
      <c r="D31" s="1"/>
      <c r="E31" s="1"/>
      <c r="F31" s="1"/>
      <c r="G31" s="1"/>
      <c r="H31" s="3"/>
      <c r="I31" s="1"/>
      <c r="J31" s="1"/>
      <c r="K31" s="1"/>
      <c r="L31" s="1"/>
      <c r="M31" s="1"/>
      <c r="N31" s="3"/>
      <c r="O31" s="3"/>
      <c r="P31" s="3"/>
      <c r="Q31" s="1"/>
      <c r="R31" s="6"/>
      <c r="S31" s="1"/>
      <c r="T31" s="3"/>
      <c r="U31" s="4"/>
      <c r="V31" s="3"/>
      <c r="W31" s="3"/>
      <c r="X31" s="3"/>
      <c r="Y31" s="3"/>
      <c r="Z31" s="3"/>
      <c r="AA31" s="3"/>
      <c r="AB31" s="4"/>
    </row>
    <row r="32" spans="3:28" x14ac:dyDescent="0.3">
      <c r="C32" s="1"/>
      <c r="D32" s="1"/>
      <c r="E32" s="1"/>
      <c r="F32" s="1"/>
      <c r="G32" s="1"/>
      <c r="H32" s="3"/>
      <c r="I32" s="1"/>
      <c r="J32" s="1"/>
      <c r="K32" s="1"/>
      <c r="L32" s="1"/>
      <c r="M32" s="1"/>
      <c r="N32" s="3"/>
      <c r="O32" s="3"/>
      <c r="P32" s="3"/>
      <c r="Q32" s="1"/>
      <c r="R32" s="6"/>
      <c r="S32" s="1"/>
      <c r="T32" s="3"/>
      <c r="U32" s="4"/>
      <c r="V32" s="3"/>
      <c r="W32" s="3"/>
      <c r="X32" s="3"/>
      <c r="Y32" s="3"/>
      <c r="Z32" s="3"/>
      <c r="AA32" s="3"/>
      <c r="AB32" s="4"/>
    </row>
    <row r="33" spans="3:28" x14ac:dyDescent="0.3">
      <c r="C33" s="1"/>
      <c r="D33" s="1"/>
      <c r="E33" s="1"/>
      <c r="F33" s="1"/>
      <c r="G33" s="1"/>
      <c r="H33" s="3"/>
      <c r="I33" s="1"/>
      <c r="J33" s="1"/>
      <c r="K33" s="1"/>
      <c r="L33" s="1"/>
      <c r="M33" s="1"/>
      <c r="N33" s="3"/>
      <c r="O33" s="3"/>
      <c r="P33" s="3"/>
      <c r="Q33" s="1"/>
      <c r="R33" s="6"/>
      <c r="S33" s="1"/>
      <c r="T33" s="3"/>
      <c r="U33" s="4"/>
      <c r="V33" s="3"/>
      <c r="W33" s="3"/>
      <c r="X33" s="3"/>
      <c r="Y33" s="3"/>
      <c r="Z33" s="3"/>
      <c r="AA33" s="3"/>
      <c r="AB33" s="4"/>
    </row>
    <row r="34" spans="3:28" x14ac:dyDescent="0.3">
      <c r="C34" s="1"/>
      <c r="D34" s="1"/>
      <c r="E34" s="1"/>
      <c r="F34" s="1"/>
      <c r="G34" s="1"/>
      <c r="H34" s="3"/>
      <c r="I34" s="1"/>
      <c r="J34" s="1"/>
      <c r="K34" s="1"/>
      <c r="L34" s="1"/>
      <c r="M34" s="1"/>
      <c r="N34" s="3"/>
      <c r="O34" s="3"/>
      <c r="P34" s="3"/>
      <c r="Q34" s="1"/>
      <c r="R34" s="6"/>
      <c r="S34" s="1"/>
      <c r="T34" s="3"/>
      <c r="U34" s="4"/>
      <c r="V34" s="3"/>
      <c r="W34" s="3"/>
      <c r="X34" s="3"/>
      <c r="Y34" s="3"/>
      <c r="Z34" s="3"/>
      <c r="AA34" s="3"/>
      <c r="AB34" s="4"/>
    </row>
    <row r="35" spans="3:28" x14ac:dyDescent="0.3">
      <c r="C35" s="1"/>
      <c r="D35" s="1"/>
      <c r="E35" s="1"/>
      <c r="F35" s="1"/>
      <c r="G35" s="1"/>
      <c r="H35" s="3"/>
      <c r="I35" s="1"/>
      <c r="J35" s="1"/>
      <c r="K35" s="1"/>
      <c r="L35" s="1"/>
      <c r="M35" s="1"/>
      <c r="N35" s="3"/>
      <c r="O35" s="3"/>
      <c r="P35" s="3"/>
      <c r="Q35" s="1"/>
      <c r="R35" s="6"/>
      <c r="S35" s="1"/>
      <c r="T35" s="3"/>
      <c r="U35" s="4"/>
      <c r="V35" s="3"/>
      <c r="W35" s="3"/>
      <c r="X35" s="3"/>
      <c r="Y35" s="3"/>
      <c r="Z35" s="3"/>
      <c r="AA35" s="3"/>
      <c r="AB35" s="4"/>
    </row>
    <row r="36" spans="3:28" x14ac:dyDescent="0.3"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3"/>
      <c r="O36" s="3"/>
      <c r="P36" s="3"/>
      <c r="Q36" s="1"/>
      <c r="R36" s="6"/>
      <c r="S36" s="1"/>
      <c r="T36" s="3"/>
      <c r="U36" s="4"/>
      <c r="V36" s="3"/>
      <c r="W36" s="3"/>
      <c r="X36" s="3"/>
      <c r="Y36" s="3"/>
      <c r="Z36" s="3"/>
      <c r="AA36" s="3"/>
      <c r="AB36" s="4"/>
    </row>
    <row r="37" spans="3:28" x14ac:dyDescent="0.3">
      <c r="C37" s="1"/>
      <c r="D37" s="1"/>
      <c r="E37" s="1"/>
      <c r="F37" s="1"/>
      <c r="G37" s="1"/>
      <c r="H37" s="3"/>
      <c r="I37" s="1"/>
      <c r="J37" s="1"/>
      <c r="K37" s="1"/>
      <c r="L37" s="1"/>
      <c r="M37" s="1"/>
      <c r="N37" s="3"/>
      <c r="O37" s="3"/>
      <c r="P37" s="3"/>
      <c r="Q37" s="1"/>
      <c r="R37" s="6"/>
      <c r="S37" s="1"/>
      <c r="T37" s="3"/>
      <c r="U37" s="4"/>
      <c r="V37" s="3"/>
      <c r="W37" s="3"/>
      <c r="X37" s="3"/>
      <c r="Y37" s="3"/>
      <c r="Z37" s="3"/>
      <c r="AA37" s="3"/>
      <c r="AB37" s="4"/>
    </row>
    <row r="38" spans="3:28" x14ac:dyDescent="0.3">
      <c r="C38" s="1"/>
      <c r="D38" s="1"/>
      <c r="E38" s="1"/>
      <c r="F38" s="1"/>
      <c r="G38" s="1"/>
      <c r="H38" s="3"/>
      <c r="I38" s="1"/>
      <c r="J38" s="1"/>
      <c r="K38" s="1"/>
      <c r="L38" s="1"/>
      <c r="M38" s="1"/>
      <c r="N38" s="3"/>
      <c r="O38" s="3"/>
      <c r="P38" s="3"/>
      <c r="Q38" s="1"/>
      <c r="R38" s="6"/>
      <c r="S38" s="1"/>
      <c r="T38" s="3"/>
      <c r="U38" s="4"/>
      <c r="V38" s="3"/>
      <c r="W38" s="3"/>
      <c r="X38" s="3"/>
      <c r="Y38" s="3"/>
      <c r="Z38" s="3"/>
      <c r="AA38" s="3"/>
      <c r="AB38" s="4"/>
    </row>
    <row r="39" spans="3:28" x14ac:dyDescent="0.3">
      <c r="C39" s="1"/>
      <c r="D39" s="1"/>
      <c r="E39" s="1"/>
      <c r="F39" s="1"/>
      <c r="G39" s="1"/>
      <c r="H39" s="3"/>
      <c r="I39" s="1"/>
      <c r="J39" s="1"/>
      <c r="K39" s="1"/>
      <c r="L39" s="1"/>
      <c r="M39" s="1"/>
      <c r="N39" s="3"/>
      <c r="O39" s="3"/>
      <c r="P39" s="3"/>
      <c r="Q39" s="1"/>
      <c r="R39" s="6"/>
      <c r="S39" s="1"/>
      <c r="T39" s="3"/>
      <c r="U39" s="4"/>
      <c r="V39" s="3"/>
      <c r="W39" s="3"/>
      <c r="X39" s="3"/>
      <c r="Y39" s="3"/>
      <c r="Z39" s="3"/>
      <c r="AA39" s="3"/>
      <c r="AB39" s="4"/>
    </row>
    <row r="40" spans="3:28" x14ac:dyDescent="0.3">
      <c r="C40" s="1"/>
      <c r="D40" s="1"/>
      <c r="E40" s="1"/>
      <c r="F40" s="1"/>
      <c r="G40" s="1"/>
      <c r="H40" s="3"/>
      <c r="I40" s="1"/>
      <c r="J40" s="1"/>
      <c r="K40" s="1"/>
      <c r="L40" s="1"/>
      <c r="M40" s="1"/>
      <c r="N40" s="3"/>
      <c r="O40" s="3"/>
      <c r="P40" s="3"/>
      <c r="Q40" s="1"/>
      <c r="R40" s="6"/>
      <c r="S40" s="1"/>
      <c r="T40" s="3"/>
      <c r="U40" s="4"/>
      <c r="V40" s="3"/>
      <c r="W40" s="3"/>
      <c r="X40" s="3"/>
      <c r="Y40" s="3"/>
      <c r="Z40" s="3"/>
      <c r="AA40" s="3"/>
      <c r="AB40" s="4"/>
    </row>
    <row r="41" spans="3:28" x14ac:dyDescent="0.3">
      <c r="C41" s="1"/>
      <c r="D41" s="1"/>
      <c r="E41" s="1"/>
      <c r="F41" s="1"/>
      <c r="G41" s="1"/>
      <c r="H41" s="3"/>
      <c r="I41" s="1"/>
      <c r="J41" s="1"/>
      <c r="K41" s="1"/>
      <c r="L41" s="1"/>
      <c r="M41" s="1"/>
      <c r="N41" s="3"/>
      <c r="O41" s="3"/>
      <c r="P41" s="3"/>
      <c r="Q41" s="1"/>
      <c r="R41" s="6"/>
      <c r="S41" s="1"/>
      <c r="T41" s="3"/>
      <c r="U41" s="4"/>
      <c r="V41" s="3"/>
      <c r="W41" s="3"/>
      <c r="X41" s="3"/>
      <c r="Y41" s="3"/>
      <c r="Z41" s="3"/>
      <c r="AA41" s="3"/>
      <c r="AB41" s="4"/>
    </row>
    <row r="42" spans="3:28" x14ac:dyDescent="0.3">
      <c r="C42" s="1"/>
      <c r="D42" s="1"/>
      <c r="E42" s="1"/>
      <c r="F42" s="1"/>
      <c r="G42" s="1"/>
      <c r="H42" s="3"/>
      <c r="I42" s="1"/>
      <c r="J42" s="1"/>
      <c r="K42" s="1"/>
      <c r="L42" s="1"/>
      <c r="M42" s="1"/>
      <c r="N42" s="3"/>
      <c r="O42" s="3"/>
      <c r="P42" s="3"/>
      <c r="Q42" s="1"/>
      <c r="R42" s="6"/>
      <c r="S42" s="1"/>
      <c r="T42" s="3"/>
      <c r="U42" s="4"/>
      <c r="V42" s="3"/>
      <c r="W42" s="3"/>
      <c r="X42" s="3"/>
      <c r="Y42" s="3"/>
      <c r="Z42" s="3"/>
      <c r="AA42" s="3"/>
      <c r="AB42" s="4"/>
    </row>
    <row r="43" spans="3:28" x14ac:dyDescent="0.3">
      <c r="C43" s="1"/>
      <c r="D43" s="1"/>
      <c r="E43" s="1"/>
      <c r="F43" s="1"/>
      <c r="G43" s="1"/>
      <c r="H43" s="3"/>
      <c r="I43" s="1"/>
      <c r="J43" s="1"/>
      <c r="K43" s="1"/>
      <c r="L43" s="1"/>
      <c r="M43" s="1"/>
      <c r="N43" s="3"/>
      <c r="O43" s="3"/>
      <c r="P43" s="3"/>
      <c r="Q43" s="1"/>
      <c r="R43" s="6"/>
      <c r="S43" s="1"/>
      <c r="T43" s="3"/>
      <c r="U43" s="4"/>
      <c r="V43" s="3"/>
      <c r="W43" s="3"/>
      <c r="X43" s="3"/>
      <c r="Y43" s="3"/>
      <c r="Z43" s="3"/>
      <c r="AA43" s="3"/>
      <c r="AB43" s="4"/>
    </row>
    <row r="44" spans="3:28" x14ac:dyDescent="0.3">
      <c r="C44" s="1"/>
      <c r="D44" s="1"/>
      <c r="E44" s="1"/>
      <c r="F44" s="1"/>
      <c r="G44" s="1"/>
      <c r="H44" s="3"/>
      <c r="I44" s="1"/>
      <c r="J44" s="1"/>
      <c r="K44" s="1"/>
      <c r="L44" s="1"/>
      <c r="M44" s="1"/>
      <c r="N44" s="3"/>
      <c r="O44" s="3"/>
      <c r="P44" s="3"/>
      <c r="Q44" s="1"/>
      <c r="R44" s="6"/>
      <c r="S44" s="1"/>
      <c r="T44" s="3"/>
      <c r="U44" s="4"/>
      <c r="V44" s="3"/>
      <c r="W44" s="3"/>
      <c r="X44" s="3"/>
      <c r="Y44" s="3"/>
      <c r="Z44" s="3"/>
      <c r="AA44" s="3"/>
      <c r="AB44" s="4"/>
    </row>
    <row r="45" spans="3:28" x14ac:dyDescent="0.3">
      <c r="C45" s="1"/>
      <c r="D45" s="1"/>
      <c r="E45" s="1"/>
      <c r="F45" s="1"/>
      <c r="G45" s="1"/>
      <c r="H45" s="3"/>
      <c r="I45" s="1"/>
      <c r="J45" s="1"/>
      <c r="K45" s="1"/>
      <c r="L45" s="1"/>
      <c r="M45" s="1"/>
      <c r="N45" s="3"/>
      <c r="O45" s="3"/>
      <c r="P45" s="3"/>
      <c r="Q45" s="1"/>
      <c r="R45" s="6"/>
      <c r="S45" s="1"/>
      <c r="T45" s="3"/>
      <c r="U45" s="4"/>
      <c r="V45" s="3"/>
      <c r="W45" s="3"/>
      <c r="X45" s="3"/>
      <c r="Y45" s="3"/>
      <c r="Z45" s="3"/>
      <c r="AA45" s="3"/>
      <c r="AB45" s="4"/>
    </row>
    <row r="46" spans="3:28" x14ac:dyDescent="0.3">
      <c r="C46" s="1"/>
      <c r="D46" s="1"/>
      <c r="E46" s="1"/>
      <c r="F46" s="1"/>
      <c r="G46" s="1"/>
      <c r="H46" s="3"/>
      <c r="I46" s="1"/>
      <c r="J46" s="1"/>
      <c r="K46" s="1"/>
      <c r="L46" s="1"/>
      <c r="M46" s="1"/>
      <c r="N46" s="1"/>
      <c r="O46" s="3"/>
      <c r="P46" s="3"/>
      <c r="Q46" s="1"/>
      <c r="R46" s="6"/>
      <c r="S46" s="1"/>
      <c r="T46" s="3"/>
      <c r="U46" s="4"/>
      <c r="V46" s="3"/>
      <c r="W46" s="3"/>
      <c r="X46" s="3"/>
      <c r="Y46" s="3"/>
      <c r="Z46" s="3"/>
      <c r="AA46" s="3"/>
      <c r="AB46" s="4"/>
    </row>
    <row r="47" spans="3:28" x14ac:dyDescent="0.3">
      <c r="C47" s="1"/>
      <c r="D47" s="1"/>
      <c r="E47" s="1"/>
      <c r="F47" s="1"/>
      <c r="G47" s="1"/>
      <c r="H47" s="3"/>
      <c r="I47" s="1"/>
      <c r="J47" s="1"/>
      <c r="K47" s="1"/>
      <c r="L47" s="1"/>
      <c r="M47" s="1"/>
      <c r="N47" s="1"/>
      <c r="O47" s="3"/>
      <c r="P47" s="3"/>
      <c r="Q47" s="1"/>
      <c r="R47" s="6"/>
      <c r="S47" s="1"/>
      <c r="T47" s="3"/>
      <c r="U47" s="4"/>
      <c r="V47" s="3"/>
      <c r="W47" s="3"/>
      <c r="X47" s="3"/>
      <c r="Y47" s="3"/>
      <c r="Z47" s="3"/>
      <c r="AA47" s="3"/>
      <c r="AB47" s="4"/>
    </row>
    <row r="48" spans="3:28" x14ac:dyDescent="0.3">
      <c r="C48" s="1"/>
      <c r="D48" s="1"/>
      <c r="E48" s="1"/>
      <c r="F48" s="1"/>
      <c r="G48" s="1"/>
      <c r="H48" s="3"/>
      <c r="I48" s="1"/>
      <c r="J48" s="1"/>
      <c r="K48" s="1"/>
      <c r="L48" s="1"/>
      <c r="M48" s="1"/>
      <c r="N48" s="1"/>
      <c r="O48" s="3"/>
      <c r="P48" s="3"/>
      <c r="Q48" s="1"/>
      <c r="R48" s="6"/>
      <c r="S48" s="1"/>
      <c r="T48" s="3"/>
      <c r="U48" s="4"/>
      <c r="V48" s="3"/>
      <c r="W48" s="3"/>
      <c r="X48" s="3"/>
      <c r="Y48" s="3"/>
      <c r="Z48" s="3"/>
      <c r="AA48" s="3"/>
      <c r="AB48" s="4"/>
    </row>
    <row r="49" spans="3:28" x14ac:dyDescent="0.3">
      <c r="C49" s="1"/>
      <c r="D49" s="1"/>
      <c r="E49" s="1"/>
      <c r="F49" s="1"/>
      <c r="G49" s="1"/>
      <c r="H49" s="3"/>
      <c r="I49" s="1"/>
      <c r="J49" s="1"/>
      <c r="K49" s="1"/>
      <c r="L49" s="1"/>
      <c r="M49" s="1"/>
      <c r="N49" s="1"/>
      <c r="O49" s="3"/>
      <c r="P49" s="3"/>
      <c r="Q49" s="1"/>
      <c r="R49" s="6"/>
      <c r="S49" s="1"/>
      <c r="T49" s="3"/>
      <c r="U49" s="4"/>
      <c r="V49" s="3"/>
      <c r="W49" s="3"/>
      <c r="X49" s="3"/>
      <c r="Y49" s="3"/>
      <c r="Z49" s="3"/>
      <c r="AA49" s="3"/>
      <c r="AB49" s="4"/>
    </row>
    <row r="50" spans="3:28" x14ac:dyDescent="0.3">
      <c r="C50" s="1"/>
      <c r="D50" s="1"/>
      <c r="E50" s="1"/>
      <c r="F50" s="1"/>
      <c r="G50" s="1"/>
      <c r="H50" s="3"/>
      <c r="I50" s="1"/>
      <c r="J50" s="1"/>
      <c r="K50" s="1"/>
      <c r="L50" s="1"/>
      <c r="M50" s="1"/>
      <c r="N50" s="1"/>
      <c r="O50" s="3"/>
      <c r="P50" s="3"/>
      <c r="Q50" s="1"/>
      <c r="R50" s="6"/>
      <c r="S50" s="1"/>
      <c r="T50" s="3"/>
      <c r="U50" s="4"/>
      <c r="V50" s="3"/>
      <c r="W50" s="3"/>
      <c r="X50" s="3"/>
      <c r="Y50" s="3"/>
      <c r="Z50" s="3"/>
      <c r="AA50" s="3"/>
      <c r="AB50" s="4"/>
    </row>
    <row r="51" spans="3:28" x14ac:dyDescent="0.3">
      <c r="C51" s="1"/>
      <c r="D51" s="1"/>
      <c r="E51" s="1"/>
      <c r="F51" s="1"/>
      <c r="G51" s="1"/>
      <c r="H51" s="3"/>
      <c r="I51" s="1"/>
      <c r="J51" s="1"/>
      <c r="K51" s="1"/>
      <c r="L51" s="1"/>
      <c r="M51" s="1"/>
      <c r="N51" s="1"/>
      <c r="O51" s="3"/>
      <c r="P51" s="3"/>
      <c r="Q51" s="1"/>
      <c r="R51" s="6"/>
      <c r="S51" s="1"/>
      <c r="T51" s="3"/>
      <c r="U51" s="4"/>
      <c r="V51" s="3"/>
      <c r="W51" s="3"/>
      <c r="X51" s="3"/>
      <c r="Y51" s="3"/>
      <c r="Z51" s="3"/>
      <c r="AA51" s="3"/>
      <c r="AB51" s="4"/>
    </row>
    <row r="52" spans="3:28" x14ac:dyDescent="0.3"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3"/>
      <c r="P52" s="3"/>
      <c r="Q52" s="1"/>
      <c r="R52" s="6"/>
      <c r="S52" s="1"/>
      <c r="T52" s="3"/>
      <c r="U52" s="4"/>
      <c r="V52" s="3"/>
      <c r="W52" s="3"/>
      <c r="X52" s="3"/>
      <c r="Y52" s="3"/>
      <c r="Z52" s="3"/>
      <c r="AA52" s="3"/>
      <c r="AB52" s="4"/>
    </row>
    <row r="53" spans="3:28" x14ac:dyDescent="0.3">
      <c r="C53" s="1"/>
      <c r="D53" s="1"/>
      <c r="E53" s="1"/>
      <c r="F53" s="1"/>
      <c r="G53" s="1"/>
      <c r="H53" s="3"/>
      <c r="I53" s="1"/>
      <c r="J53" s="1"/>
      <c r="K53" s="1"/>
      <c r="L53" s="1"/>
      <c r="M53" s="1"/>
      <c r="N53" s="1"/>
      <c r="O53" s="3"/>
      <c r="P53" s="3"/>
      <c r="Q53" s="1"/>
      <c r="R53" s="6"/>
      <c r="S53" s="1"/>
      <c r="T53" s="3"/>
      <c r="U53" s="4"/>
      <c r="V53" s="3"/>
      <c r="W53" s="3"/>
      <c r="X53" s="3"/>
      <c r="Y53" s="3"/>
      <c r="Z53" s="3"/>
      <c r="AA53" s="3"/>
      <c r="AB53" s="4"/>
    </row>
    <row r="54" spans="3:28" x14ac:dyDescent="0.3">
      <c r="C54" s="1"/>
      <c r="D54" s="1"/>
      <c r="E54" s="1"/>
      <c r="F54" s="1"/>
      <c r="G54" s="1"/>
      <c r="H54" s="3"/>
      <c r="I54" s="1"/>
      <c r="J54" s="1"/>
      <c r="K54" s="1"/>
      <c r="L54" s="1"/>
      <c r="M54" s="1"/>
      <c r="N54" s="1"/>
      <c r="O54" s="3"/>
      <c r="P54" s="3"/>
      <c r="Q54" s="1"/>
      <c r="R54" s="6"/>
      <c r="S54" s="1"/>
      <c r="T54" s="3"/>
      <c r="U54" s="4"/>
      <c r="V54" s="3"/>
      <c r="W54" s="3"/>
      <c r="X54" s="3"/>
      <c r="Y54" s="3"/>
      <c r="Z54" s="3"/>
      <c r="AA54" s="3"/>
      <c r="AB54" s="4"/>
    </row>
    <row r="55" spans="3:28" x14ac:dyDescent="0.3">
      <c r="C55" s="1"/>
      <c r="D55" s="1"/>
      <c r="E55" s="1"/>
      <c r="F55" s="1"/>
      <c r="G55" s="1"/>
      <c r="H55" s="3"/>
      <c r="I55" s="1"/>
      <c r="J55" s="1"/>
      <c r="K55" s="1"/>
      <c r="L55" s="1"/>
      <c r="M55" s="1"/>
      <c r="N55" s="1"/>
      <c r="O55" s="3"/>
      <c r="P55" s="3"/>
      <c r="Q55" s="1"/>
      <c r="R55" s="6"/>
      <c r="S55" s="1"/>
      <c r="T55" s="3"/>
      <c r="U55" s="4"/>
      <c r="V55" s="3"/>
      <c r="W55" s="3"/>
      <c r="X55" s="3"/>
      <c r="Y55" s="3"/>
      <c r="Z55" s="3"/>
      <c r="AA55" s="3"/>
      <c r="AB55" s="4"/>
    </row>
    <row r="56" spans="3:28" x14ac:dyDescent="0.3">
      <c r="C56" s="1"/>
      <c r="D56" s="1"/>
      <c r="E56" s="1"/>
      <c r="F56" s="1"/>
      <c r="G56" s="1"/>
      <c r="H56" s="3"/>
      <c r="I56" s="1"/>
      <c r="J56" s="1"/>
      <c r="K56" s="1"/>
      <c r="L56" s="1"/>
      <c r="M56" s="1"/>
      <c r="N56" s="1"/>
      <c r="O56" s="3"/>
      <c r="P56" s="3"/>
      <c r="Q56" s="1"/>
      <c r="R56" s="6"/>
      <c r="S56" s="1"/>
      <c r="T56" s="3"/>
      <c r="U56" s="4"/>
      <c r="V56" s="3"/>
      <c r="W56" s="3"/>
      <c r="X56" s="3"/>
      <c r="Y56" s="3"/>
      <c r="Z56" s="3"/>
      <c r="AA56" s="3"/>
      <c r="AB56" s="4"/>
    </row>
    <row r="57" spans="3:28" x14ac:dyDescent="0.3">
      <c r="C57" s="1"/>
      <c r="D57" s="1"/>
      <c r="E57" s="1"/>
      <c r="F57" s="1"/>
      <c r="G57" s="1"/>
      <c r="H57" s="3"/>
      <c r="I57" s="1"/>
      <c r="J57" s="1"/>
      <c r="K57" s="1"/>
      <c r="L57" s="1"/>
      <c r="M57" s="1"/>
      <c r="N57" s="1"/>
      <c r="O57" s="3"/>
      <c r="P57" s="3"/>
      <c r="Q57" s="1"/>
      <c r="R57" s="6"/>
      <c r="S57" s="1"/>
      <c r="T57" s="3"/>
      <c r="U57" s="4"/>
      <c r="V57" s="3"/>
      <c r="W57" s="3"/>
      <c r="X57" s="3"/>
      <c r="Y57" s="3"/>
      <c r="Z57" s="3"/>
      <c r="AA57" s="3"/>
      <c r="AB57" s="4"/>
    </row>
    <row r="58" spans="3:28" x14ac:dyDescent="0.3">
      <c r="C58" s="1"/>
      <c r="D58" s="1"/>
      <c r="E58" s="1"/>
      <c r="F58" s="1"/>
      <c r="G58" s="1"/>
      <c r="H58" s="3"/>
      <c r="I58" s="1"/>
      <c r="J58" s="1"/>
      <c r="K58" s="1"/>
      <c r="L58" s="1"/>
      <c r="M58" s="1"/>
      <c r="N58" s="1"/>
      <c r="O58" s="3"/>
      <c r="P58" s="3"/>
      <c r="Q58" s="1"/>
      <c r="R58" s="6"/>
      <c r="S58" s="1"/>
      <c r="T58" s="3"/>
      <c r="U58" s="4"/>
      <c r="V58" s="3"/>
      <c r="W58" s="3"/>
      <c r="X58" s="3"/>
      <c r="Y58" s="3"/>
      <c r="Z58" s="3"/>
      <c r="AA58" s="3"/>
      <c r="AB58" s="4"/>
    </row>
    <row r="59" spans="3:28" x14ac:dyDescent="0.3">
      <c r="C59" s="1"/>
      <c r="D59" s="1"/>
      <c r="E59" s="1"/>
      <c r="F59" s="1"/>
      <c r="G59" s="1"/>
      <c r="H59" s="3"/>
      <c r="I59" s="1"/>
      <c r="J59" s="1"/>
      <c r="K59" s="1"/>
      <c r="L59" s="1"/>
      <c r="M59" s="1"/>
      <c r="N59" s="1"/>
      <c r="O59" s="3"/>
      <c r="P59" s="3"/>
      <c r="Q59" s="1"/>
      <c r="R59" s="6"/>
      <c r="S59" s="1"/>
      <c r="T59" s="3"/>
      <c r="U59" s="4"/>
      <c r="V59" s="3"/>
      <c r="W59" s="3"/>
      <c r="X59" s="3"/>
      <c r="Y59" s="3"/>
      <c r="Z59" s="3"/>
      <c r="AA59" s="3"/>
      <c r="AB59" s="4"/>
    </row>
    <row r="60" spans="3:28" x14ac:dyDescent="0.3">
      <c r="C60" s="1"/>
      <c r="D60" s="1"/>
      <c r="E60" s="1"/>
      <c r="F60" s="1"/>
      <c r="G60" s="1"/>
      <c r="H60" s="3"/>
      <c r="I60" s="1"/>
      <c r="J60" s="1"/>
      <c r="K60" s="1"/>
      <c r="L60" s="1"/>
      <c r="M60" s="1"/>
      <c r="N60" s="1"/>
      <c r="O60" s="3"/>
      <c r="P60" s="3"/>
      <c r="Q60" s="1"/>
      <c r="R60" s="6"/>
      <c r="S60" s="1"/>
      <c r="T60" s="3"/>
      <c r="U60" s="4"/>
      <c r="V60" s="3"/>
      <c r="W60" s="3"/>
      <c r="X60" s="3"/>
      <c r="Y60" s="3"/>
      <c r="Z60" s="3"/>
      <c r="AA60" s="3"/>
      <c r="AB60" s="4"/>
    </row>
    <row r="61" spans="3:28" x14ac:dyDescent="0.3">
      <c r="C61" s="1"/>
      <c r="D61" s="1"/>
      <c r="E61" s="1"/>
      <c r="F61" s="1"/>
      <c r="G61" s="1"/>
      <c r="H61" s="3"/>
      <c r="I61" s="1"/>
      <c r="J61" s="1"/>
      <c r="K61" s="1"/>
      <c r="L61" s="1"/>
      <c r="M61" s="1"/>
      <c r="N61" s="1"/>
      <c r="O61" s="3"/>
      <c r="P61" s="3"/>
      <c r="Q61" s="1"/>
      <c r="R61" s="6"/>
      <c r="S61" s="1"/>
      <c r="T61" s="3"/>
      <c r="U61" s="4"/>
      <c r="V61" s="3"/>
      <c r="W61" s="3"/>
      <c r="X61" s="3"/>
      <c r="Y61" s="3"/>
      <c r="Z61" s="3"/>
      <c r="AA61" s="3"/>
      <c r="AB61" s="4"/>
    </row>
    <row r="62" spans="3:28" x14ac:dyDescent="0.3">
      <c r="C62" s="1"/>
      <c r="D62" s="1"/>
      <c r="E62" s="1"/>
      <c r="F62" s="1"/>
      <c r="G62" s="1"/>
      <c r="H62" s="3"/>
      <c r="I62" s="1"/>
      <c r="J62" s="1"/>
      <c r="K62" s="1"/>
      <c r="L62" s="1"/>
      <c r="M62" s="1"/>
      <c r="N62" s="1"/>
      <c r="O62" s="3"/>
      <c r="P62" s="3"/>
      <c r="Q62" s="1"/>
      <c r="R62" s="6"/>
      <c r="S62" s="1"/>
      <c r="T62" s="3"/>
      <c r="U62" s="4"/>
      <c r="V62" s="3"/>
      <c r="W62" s="3"/>
      <c r="X62" s="3"/>
      <c r="Y62" s="3"/>
      <c r="Z62" s="3"/>
      <c r="AA62" s="3"/>
      <c r="AB62" s="4"/>
    </row>
    <row r="63" spans="3:28" x14ac:dyDescent="0.3">
      <c r="C63" s="1"/>
      <c r="D63" s="1"/>
      <c r="E63" s="1"/>
      <c r="F63" s="1"/>
      <c r="G63" s="1"/>
      <c r="H63" s="3"/>
      <c r="I63" s="1"/>
      <c r="J63" s="1"/>
      <c r="K63" s="1"/>
      <c r="L63" s="1"/>
      <c r="M63" s="1"/>
      <c r="N63" s="1"/>
      <c r="O63" s="3"/>
      <c r="P63" s="3"/>
      <c r="Q63" s="1"/>
      <c r="R63" s="6"/>
      <c r="S63" s="1"/>
      <c r="T63" s="3"/>
      <c r="U63" s="4"/>
      <c r="V63" s="3"/>
      <c r="W63" s="3"/>
      <c r="X63" s="3"/>
      <c r="Y63" s="3"/>
      <c r="Z63" s="3"/>
      <c r="AA63" s="3"/>
      <c r="AB63" s="4"/>
    </row>
    <row r="64" spans="3:28" x14ac:dyDescent="0.3">
      <c r="C64" s="1"/>
      <c r="D64" s="1"/>
      <c r="E64" s="1"/>
      <c r="F64" s="1"/>
      <c r="G64" s="1"/>
      <c r="H64" s="3"/>
      <c r="I64" s="1"/>
      <c r="J64" s="1"/>
      <c r="K64" s="1"/>
      <c r="L64" s="1"/>
      <c r="M64" s="1"/>
      <c r="N64" s="1"/>
      <c r="O64" s="3"/>
      <c r="P64" s="3"/>
      <c r="Q64" s="1"/>
      <c r="R64" s="6"/>
      <c r="S64" s="1"/>
      <c r="T64" s="3"/>
      <c r="U64" s="4"/>
      <c r="V64" s="3"/>
      <c r="W64" s="3"/>
      <c r="X64" s="3"/>
      <c r="Y64" s="3"/>
      <c r="Z64" s="3"/>
      <c r="AA64" s="3"/>
      <c r="AB64" s="4"/>
    </row>
    <row r="65" spans="3:28" x14ac:dyDescent="0.3">
      <c r="C65" s="1"/>
      <c r="D65" s="1"/>
      <c r="E65" s="1"/>
      <c r="F65" s="1"/>
      <c r="G65" s="1"/>
      <c r="H65" s="3"/>
      <c r="I65" s="1"/>
      <c r="J65" s="1"/>
      <c r="K65" s="1"/>
      <c r="L65" s="1"/>
      <c r="M65" s="1"/>
      <c r="N65" s="1"/>
      <c r="O65" s="3"/>
      <c r="P65" s="3"/>
      <c r="Q65" s="1"/>
      <c r="R65" s="6"/>
      <c r="S65" s="1"/>
      <c r="T65" s="3"/>
      <c r="U65" s="4"/>
      <c r="V65" s="3"/>
      <c r="W65" s="3"/>
      <c r="X65" s="3"/>
      <c r="Y65" s="3"/>
      <c r="Z65" s="3"/>
      <c r="AA65" s="3"/>
      <c r="AB65" s="4"/>
    </row>
    <row r="66" spans="3:28" x14ac:dyDescent="0.3">
      <c r="C66" s="1"/>
      <c r="D66" s="1"/>
      <c r="E66" s="1"/>
      <c r="F66" s="1"/>
      <c r="G66" s="1"/>
      <c r="H66" s="3"/>
      <c r="I66" s="1"/>
      <c r="J66" s="1"/>
      <c r="K66" s="1"/>
      <c r="L66" s="1"/>
      <c r="M66" s="1"/>
      <c r="N66" s="1"/>
      <c r="O66" s="3"/>
      <c r="P66" s="3"/>
      <c r="Q66" s="1"/>
      <c r="R66" s="6"/>
      <c r="S66" s="1"/>
      <c r="T66" s="3"/>
      <c r="U66" s="4"/>
      <c r="V66" s="3"/>
      <c r="W66" s="3"/>
      <c r="X66" s="3"/>
      <c r="Y66" s="3"/>
      <c r="Z66" s="3"/>
      <c r="AA66" s="3"/>
      <c r="AB66" s="4"/>
    </row>
    <row r="67" spans="3:28" x14ac:dyDescent="0.3">
      <c r="C67" s="1"/>
      <c r="D67" s="1"/>
      <c r="E67" s="1"/>
      <c r="F67" s="1"/>
      <c r="G67" s="1"/>
      <c r="H67" s="3"/>
      <c r="I67" s="1"/>
      <c r="J67" s="1"/>
      <c r="K67" s="1"/>
      <c r="L67" s="1"/>
      <c r="M67" s="1"/>
      <c r="N67" s="1"/>
      <c r="O67" s="3"/>
      <c r="P67" s="3"/>
      <c r="Q67" s="1"/>
      <c r="R67" s="6"/>
      <c r="S67" s="1"/>
      <c r="T67" s="3"/>
      <c r="U67" s="4"/>
      <c r="V67" s="3"/>
      <c r="W67" s="3"/>
      <c r="X67" s="3"/>
      <c r="Y67" s="3"/>
      <c r="Z67" s="3"/>
      <c r="AA67" s="3"/>
      <c r="AB67" s="4"/>
    </row>
    <row r="68" spans="3:28" x14ac:dyDescent="0.3">
      <c r="C68" s="1"/>
      <c r="D68" s="1"/>
      <c r="E68" s="1"/>
      <c r="F68" s="1"/>
      <c r="G68" s="1"/>
      <c r="H68" s="3"/>
      <c r="I68" s="1"/>
      <c r="J68" s="1"/>
      <c r="K68" s="1"/>
      <c r="L68" s="1"/>
      <c r="M68" s="1"/>
      <c r="N68" s="1"/>
      <c r="O68" s="3"/>
      <c r="P68" s="3"/>
      <c r="Q68" s="1"/>
      <c r="R68" s="6"/>
      <c r="S68" s="1"/>
      <c r="T68" s="3"/>
      <c r="U68" s="4"/>
      <c r="V68" s="3"/>
      <c r="W68" s="3"/>
      <c r="X68" s="3"/>
      <c r="Y68" s="3"/>
      <c r="Z68" s="3"/>
      <c r="AA68" s="3"/>
      <c r="AB68" s="4"/>
    </row>
    <row r="69" spans="3:28" x14ac:dyDescent="0.3">
      <c r="C69" s="1"/>
      <c r="D69" s="1"/>
      <c r="E69" s="1"/>
      <c r="F69" s="1"/>
      <c r="G69" s="1"/>
      <c r="H69" s="3"/>
      <c r="I69" s="1"/>
      <c r="J69" s="1"/>
      <c r="K69" s="1"/>
      <c r="L69" s="1"/>
      <c r="M69" s="1"/>
      <c r="N69" s="1"/>
      <c r="O69" s="3"/>
      <c r="P69" s="3"/>
      <c r="Q69" s="1"/>
      <c r="R69" s="6"/>
      <c r="S69" s="1"/>
      <c r="T69" s="3"/>
      <c r="U69" s="4"/>
      <c r="V69" s="3"/>
      <c r="W69" s="3"/>
      <c r="X69" s="3"/>
      <c r="Y69" s="3"/>
      <c r="Z69" s="3"/>
      <c r="AA69" s="3"/>
      <c r="AB69" s="4"/>
    </row>
    <row r="70" spans="3:28" x14ac:dyDescent="0.3">
      <c r="C70" s="1"/>
      <c r="D70" s="1"/>
      <c r="E70" s="1"/>
      <c r="F70" s="1"/>
      <c r="G70" s="1"/>
      <c r="H70" s="3"/>
      <c r="I70" s="1"/>
      <c r="J70" s="1"/>
      <c r="K70" s="1"/>
      <c r="L70" s="1"/>
      <c r="M70" s="1"/>
      <c r="N70" s="1"/>
      <c r="O70" s="3"/>
      <c r="P70" s="3"/>
      <c r="Q70" s="1"/>
      <c r="R70" s="6"/>
      <c r="S70" s="1"/>
      <c r="T70" s="3"/>
      <c r="U70" s="4"/>
      <c r="V70" s="3"/>
      <c r="W70" s="3"/>
      <c r="X70" s="3"/>
      <c r="Y70" s="3"/>
      <c r="Z70" s="3"/>
      <c r="AA70" s="3"/>
      <c r="AB70" s="4"/>
    </row>
    <row r="71" spans="3:28" x14ac:dyDescent="0.3">
      <c r="C71" s="1"/>
      <c r="D71" s="1"/>
      <c r="E71" s="1"/>
      <c r="F71" s="1"/>
      <c r="G71" s="1"/>
      <c r="H71" s="3"/>
      <c r="I71" s="1"/>
      <c r="J71" s="1"/>
      <c r="K71" s="1"/>
      <c r="L71" s="1"/>
      <c r="M71" s="1"/>
      <c r="N71" s="1"/>
      <c r="O71" s="3"/>
      <c r="P71" s="3"/>
      <c r="Q71" s="1"/>
      <c r="R71" s="6"/>
      <c r="S71" s="1"/>
      <c r="T71" s="3"/>
      <c r="U71" s="4"/>
      <c r="V71" s="3"/>
      <c r="W71" s="3"/>
      <c r="X71" s="3"/>
      <c r="Y71" s="3"/>
      <c r="Z71" s="3"/>
      <c r="AA71" s="3"/>
      <c r="AB71" s="4"/>
    </row>
    <row r="72" spans="3:28" x14ac:dyDescent="0.3">
      <c r="C72" s="1"/>
      <c r="D72" s="1"/>
      <c r="E72" s="1"/>
      <c r="F72" s="1"/>
      <c r="G72" s="1"/>
      <c r="H72" s="3"/>
      <c r="I72" s="1"/>
      <c r="J72" s="1"/>
      <c r="K72" s="1"/>
      <c r="L72" s="1"/>
      <c r="M72" s="1"/>
      <c r="N72" s="1"/>
      <c r="O72" s="3"/>
      <c r="P72" s="3"/>
      <c r="Q72" s="1"/>
      <c r="R72" s="6"/>
      <c r="S72" s="1"/>
      <c r="T72" s="3"/>
      <c r="U72" s="4"/>
      <c r="V72" s="3"/>
      <c r="W72" s="3"/>
      <c r="X72" s="3"/>
      <c r="Y72" s="3"/>
      <c r="Z72" s="3"/>
      <c r="AA72" s="3"/>
      <c r="AB72" s="4"/>
    </row>
    <row r="73" spans="3:28" x14ac:dyDescent="0.3">
      <c r="C73" s="1"/>
      <c r="D73" s="1"/>
      <c r="E73" s="1"/>
      <c r="F73" s="1"/>
      <c r="G73" s="1"/>
      <c r="H73" s="3"/>
      <c r="I73" s="1"/>
      <c r="J73" s="1"/>
      <c r="K73" s="1"/>
      <c r="L73" s="1"/>
      <c r="M73" s="1"/>
      <c r="N73" s="1"/>
      <c r="O73" s="3"/>
      <c r="P73" s="3"/>
      <c r="Q73" s="1"/>
      <c r="R73" s="6"/>
      <c r="S73" s="1"/>
      <c r="T73" s="3"/>
      <c r="U73" s="4"/>
      <c r="V73" s="3"/>
      <c r="W73" s="3"/>
      <c r="X73" s="3"/>
      <c r="Y73" s="3"/>
      <c r="Z73" s="3"/>
      <c r="AA73" s="3"/>
      <c r="AB73" s="4"/>
    </row>
    <row r="74" spans="3:28" x14ac:dyDescent="0.3">
      <c r="C74" s="1"/>
      <c r="D74" s="1"/>
      <c r="E74" s="1"/>
      <c r="F74" s="1"/>
      <c r="G74" s="1"/>
      <c r="H74" s="3"/>
      <c r="I74" s="1"/>
      <c r="J74" s="1"/>
      <c r="K74" s="1"/>
      <c r="L74" s="1"/>
      <c r="M74" s="1"/>
      <c r="N74" s="1"/>
      <c r="O74" s="3"/>
      <c r="P74" s="3"/>
      <c r="Q74" s="1"/>
      <c r="R74" s="6"/>
      <c r="S74" s="1"/>
      <c r="T74" s="3"/>
      <c r="U74" s="4"/>
      <c r="V74" s="3"/>
      <c r="W74" s="3"/>
      <c r="X74" s="3"/>
      <c r="Y74" s="3"/>
      <c r="Z74" s="3"/>
      <c r="AA74" s="3"/>
      <c r="AB74" s="4"/>
    </row>
    <row r="75" spans="3:28" x14ac:dyDescent="0.3">
      <c r="C75" s="1"/>
      <c r="D75" s="1"/>
      <c r="E75" s="1"/>
      <c r="F75" s="1"/>
      <c r="G75" s="1"/>
      <c r="H75" s="3"/>
      <c r="I75" s="1"/>
      <c r="J75" s="1"/>
      <c r="K75" s="1"/>
      <c r="L75" s="1"/>
      <c r="M75" s="1"/>
      <c r="N75" s="1"/>
      <c r="O75" s="3"/>
      <c r="P75" s="3"/>
      <c r="Q75" s="1"/>
      <c r="R75" s="6"/>
      <c r="S75" s="1"/>
      <c r="T75" s="3"/>
      <c r="U75" s="4"/>
      <c r="V75" s="3"/>
      <c r="W75" s="3"/>
      <c r="X75" s="3"/>
      <c r="Y75" s="3"/>
      <c r="Z75" s="3"/>
      <c r="AA75" s="3"/>
      <c r="AB75" s="4"/>
    </row>
    <row r="76" spans="3:28" x14ac:dyDescent="0.3">
      <c r="C76" s="1"/>
      <c r="D76" s="1"/>
      <c r="E76" s="1"/>
      <c r="F76" s="1"/>
      <c r="G76" s="1"/>
      <c r="H76" s="3"/>
      <c r="I76" s="1"/>
      <c r="J76" s="1"/>
      <c r="K76" s="1"/>
      <c r="L76" s="1"/>
      <c r="M76" s="1"/>
      <c r="N76" s="1"/>
      <c r="O76" s="3"/>
      <c r="P76" s="3"/>
      <c r="Q76" s="1"/>
      <c r="R76" s="6"/>
      <c r="S76" s="1"/>
      <c r="T76" s="3"/>
      <c r="U76" s="4"/>
      <c r="V76" s="3"/>
      <c r="W76" s="3"/>
      <c r="X76" s="3"/>
      <c r="Y76" s="3"/>
      <c r="Z76" s="3"/>
      <c r="AA76" s="3"/>
      <c r="AB76" s="4"/>
    </row>
    <row r="77" spans="3:28" x14ac:dyDescent="0.3">
      <c r="C77" s="1"/>
      <c r="D77" s="1"/>
      <c r="E77" s="1"/>
      <c r="F77" s="1"/>
      <c r="G77" s="1"/>
      <c r="H77" s="3"/>
      <c r="I77" s="1"/>
      <c r="J77" s="1"/>
      <c r="K77" s="1"/>
      <c r="L77" s="1"/>
      <c r="M77" s="1"/>
      <c r="N77" s="1"/>
      <c r="O77" s="3"/>
      <c r="P77" s="3"/>
      <c r="Q77" s="1"/>
      <c r="R77" s="6"/>
      <c r="S77" s="1"/>
      <c r="T77" s="3"/>
      <c r="U77" s="4"/>
      <c r="V77" s="3"/>
      <c r="W77" s="3"/>
      <c r="X77" s="3"/>
      <c r="Y77" s="3"/>
      <c r="Z77" s="3"/>
      <c r="AA77" s="3"/>
      <c r="AB77" s="4"/>
    </row>
    <row r="78" spans="3:28" x14ac:dyDescent="0.3">
      <c r="C78" s="1"/>
      <c r="D78" s="1"/>
      <c r="E78" s="1"/>
      <c r="F78" s="1"/>
      <c r="G78" s="1"/>
      <c r="H78" s="3"/>
      <c r="I78" s="1"/>
      <c r="J78" s="1"/>
      <c r="K78" s="1"/>
      <c r="L78" s="1"/>
      <c r="M78" s="1"/>
      <c r="N78" s="1"/>
      <c r="O78" s="3"/>
      <c r="P78" s="3"/>
      <c r="Q78" s="1"/>
      <c r="R78" s="6"/>
      <c r="S78" s="1"/>
      <c r="T78" s="3"/>
      <c r="U78" s="4"/>
      <c r="V78" s="3"/>
      <c r="W78" s="3"/>
      <c r="X78" s="3"/>
      <c r="Y78" s="3"/>
      <c r="Z78" s="3"/>
      <c r="AA78" s="3"/>
      <c r="AB78" s="4"/>
    </row>
    <row r="79" spans="3:28" x14ac:dyDescent="0.3">
      <c r="C79" s="1"/>
      <c r="D79" s="1"/>
      <c r="E79" s="1"/>
      <c r="F79" s="1"/>
      <c r="G79" s="1"/>
      <c r="H79" s="3"/>
      <c r="I79" s="1"/>
      <c r="J79" s="1"/>
      <c r="K79" s="1"/>
      <c r="L79" s="1"/>
      <c r="M79" s="1"/>
      <c r="N79" s="1"/>
      <c r="O79" s="3"/>
      <c r="P79" s="3"/>
      <c r="Q79" s="1"/>
      <c r="R79" s="6"/>
      <c r="S79" s="1"/>
      <c r="T79" s="3"/>
      <c r="U79" s="4"/>
      <c r="V79" s="3"/>
      <c r="W79" s="3"/>
      <c r="X79" s="3"/>
      <c r="Y79" s="3"/>
      <c r="Z79" s="3"/>
      <c r="AA79" s="3"/>
      <c r="AB79" s="4"/>
    </row>
    <row r="80" spans="3:28" x14ac:dyDescent="0.3">
      <c r="C80" s="1"/>
      <c r="D80" s="1"/>
      <c r="E80" s="1"/>
      <c r="F80" s="1"/>
      <c r="G80" s="1"/>
      <c r="H80" s="3"/>
      <c r="I80" s="1"/>
      <c r="J80" s="1"/>
      <c r="K80" s="1"/>
      <c r="L80" s="1"/>
      <c r="M80" s="1"/>
      <c r="N80" s="1"/>
      <c r="O80" s="3"/>
      <c r="P80" s="3"/>
      <c r="Q80" s="1"/>
      <c r="R80" s="6"/>
      <c r="S80" s="1"/>
      <c r="T80" s="3"/>
      <c r="U80" s="4"/>
      <c r="V80" s="3"/>
      <c r="W80" s="3"/>
      <c r="X80" s="3"/>
      <c r="Y80" s="3"/>
      <c r="Z80" s="3"/>
      <c r="AA80" s="3"/>
      <c r="AB80" s="4"/>
    </row>
    <row r="81" spans="3:28" x14ac:dyDescent="0.3">
      <c r="C81" s="1"/>
      <c r="D81" s="1"/>
      <c r="E81" s="1"/>
      <c r="F81" s="1"/>
      <c r="G81" s="1"/>
      <c r="H81" s="3"/>
      <c r="I81" s="1"/>
      <c r="J81" s="1"/>
      <c r="K81" s="1"/>
      <c r="L81" s="1"/>
      <c r="M81" s="1"/>
      <c r="N81" s="1"/>
      <c r="O81" s="3"/>
      <c r="P81" s="3"/>
      <c r="Q81" s="1"/>
      <c r="R81" s="6"/>
      <c r="S81" s="1"/>
      <c r="T81" s="3"/>
      <c r="U81" s="4"/>
      <c r="V81" s="3"/>
      <c r="W81" s="3"/>
      <c r="X81" s="3"/>
      <c r="Y81" s="3"/>
      <c r="Z81" s="3"/>
      <c r="AA81" s="3"/>
      <c r="AB81" s="4"/>
    </row>
    <row r="82" spans="3:28" x14ac:dyDescent="0.3">
      <c r="C82" s="1"/>
      <c r="D82" s="1"/>
      <c r="E82" s="1"/>
      <c r="F82" s="1"/>
      <c r="G82" s="1"/>
      <c r="H82" s="3"/>
      <c r="I82" s="1"/>
      <c r="J82" s="1"/>
      <c r="K82" s="1"/>
      <c r="L82" s="1"/>
      <c r="M82" s="1"/>
      <c r="N82" s="1"/>
      <c r="O82" s="3"/>
      <c r="P82" s="3"/>
      <c r="Q82" s="1"/>
      <c r="R82" s="6"/>
      <c r="S82" s="1"/>
      <c r="T82" s="3"/>
      <c r="U82" s="4"/>
      <c r="V82" s="3"/>
      <c r="W82" s="3"/>
      <c r="X82" s="3"/>
      <c r="Y82" s="3"/>
      <c r="Z82" s="3"/>
      <c r="AA82" s="3"/>
      <c r="AB82" s="4"/>
    </row>
    <row r="83" spans="3:28" x14ac:dyDescent="0.3"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  <c r="O83" s="3"/>
      <c r="P83" s="3"/>
      <c r="Q83" s="1"/>
      <c r="R83" s="6"/>
      <c r="S83" s="1"/>
      <c r="T83" s="3"/>
      <c r="U83" s="4"/>
      <c r="V83" s="3"/>
      <c r="W83" s="3"/>
      <c r="X83" s="3"/>
      <c r="Y83" s="3"/>
      <c r="Z83" s="3"/>
      <c r="AA83" s="3"/>
      <c r="AB83" s="4"/>
    </row>
    <row r="84" spans="3:28" x14ac:dyDescent="0.3"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  <c r="O84" s="3"/>
      <c r="P84" s="3"/>
      <c r="Q84" s="1"/>
      <c r="R84" s="6"/>
      <c r="S84" s="1"/>
      <c r="T84" s="3"/>
      <c r="U84" s="4"/>
      <c r="V84" s="3"/>
      <c r="W84" s="3"/>
      <c r="X84" s="3"/>
      <c r="Y84" s="3"/>
      <c r="Z84" s="3"/>
      <c r="AA84" s="3"/>
      <c r="AB84" s="4"/>
    </row>
    <row r="85" spans="3:28" x14ac:dyDescent="0.3"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  <c r="O85" s="3"/>
      <c r="P85" s="3"/>
      <c r="Q85" s="1"/>
      <c r="R85" s="6"/>
      <c r="S85" s="1"/>
      <c r="T85" s="3"/>
      <c r="U85" s="4"/>
      <c r="V85" s="3"/>
      <c r="W85" s="3"/>
      <c r="X85" s="3"/>
      <c r="Y85" s="3"/>
      <c r="Z85" s="3"/>
      <c r="AA85" s="3"/>
      <c r="AB85" s="4"/>
    </row>
    <row r="86" spans="3:28" x14ac:dyDescent="0.3">
      <c r="C86" s="1"/>
      <c r="D86" s="1"/>
      <c r="E86" s="1"/>
      <c r="F86" s="1"/>
      <c r="G86" s="1"/>
      <c r="H86" s="3"/>
      <c r="I86" s="1"/>
      <c r="J86" s="1"/>
      <c r="K86" s="1"/>
      <c r="L86" s="1"/>
      <c r="M86" s="1"/>
      <c r="N86" s="1"/>
      <c r="O86" s="3"/>
      <c r="P86" s="3"/>
      <c r="Q86" s="1"/>
      <c r="R86" s="6"/>
      <c r="S86" s="1"/>
      <c r="T86" s="3"/>
      <c r="U86" s="4"/>
      <c r="V86" s="3"/>
      <c r="W86" s="3"/>
      <c r="X86" s="3"/>
      <c r="Y86" s="3"/>
      <c r="Z86" s="3"/>
      <c r="AA86" s="3"/>
      <c r="AB86" s="4"/>
    </row>
    <row r="87" spans="3:28" x14ac:dyDescent="0.3">
      <c r="C87" s="1"/>
      <c r="D87" s="1"/>
      <c r="E87" s="1"/>
      <c r="F87" s="1"/>
      <c r="G87" s="1"/>
      <c r="H87" s="3"/>
      <c r="I87" s="1"/>
      <c r="J87" s="1"/>
      <c r="K87" s="1"/>
      <c r="L87" s="1"/>
      <c r="M87" s="1"/>
      <c r="N87" s="1"/>
      <c r="O87" s="3"/>
      <c r="P87" s="3"/>
      <c r="Q87" s="1"/>
      <c r="R87" s="6"/>
      <c r="S87" s="1"/>
      <c r="T87" s="3"/>
      <c r="U87" s="4"/>
      <c r="V87" s="3"/>
      <c r="W87" s="3"/>
      <c r="X87" s="3"/>
      <c r="Y87" s="3"/>
      <c r="Z87" s="3"/>
      <c r="AA87" s="3"/>
      <c r="AB87" s="4"/>
    </row>
    <row r="88" spans="3:28" x14ac:dyDescent="0.3">
      <c r="C88" s="1"/>
      <c r="D88" s="1"/>
      <c r="E88" s="1"/>
      <c r="F88" s="1"/>
      <c r="G88" s="1"/>
      <c r="H88" s="3"/>
      <c r="I88" s="1"/>
      <c r="J88" s="1"/>
      <c r="K88" s="1"/>
      <c r="L88" s="1"/>
      <c r="M88" s="1"/>
      <c r="N88" s="1"/>
      <c r="O88" s="3"/>
      <c r="P88" s="3"/>
      <c r="Q88" s="1"/>
      <c r="R88" s="6"/>
      <c r="S88" s="1"/>
      <c r="T88" s="3"/>
      <c r="U88" s="4"/>
      <c r="V88" s="3"/>
      <c r="W88" s="3"/>
      <c r="X88" s="3"/>
      <c r="Y88" s="3"/>
      <c r="Z88" s="3"/>
      <c r="AA88" s="3"/>
      <c r="AB88" s="4"/>
    </row>
    <row r="89" spans="3:28" x14ac:dyDescent="0.3">
      <c r="C89" s="1"/>
      <c r="D89" s="1"/>
      <c r="E89" s="1"/>
      <c r="F89" s="1"/>
      <c r="G89" s="1"/>
      <c r="H89" s="3"/>
      <c r="I89" s="1"/>
      <c r="J89" s="1"/>
      <c r="K89" s="1"/>
      <c r="L89" s="1"/>
      <c r="M89" s="1"/>
      <c r="N89" s="1"/>
      <c r="O89" s="3"/>
      <c r="P89" s="3"/>
      <c r="Q89" s="1"/>
      <c r="R89" s="6"/>
      <c r="S89" s="1"/>
      <c r="T89" s="3"/>
      <c r="U89" s="4"/>
      <c r="V89" s="3"/>
      <c r="W89" s="3"/>
      <c r="X89" s="3"/>
      <c r="Y89" s="3"/>
      <c r="Z89" s="3"/>
      <c r="AA89" s="3"/>
      <c r="AB89" s="4"/>
    </row>
    <row r="90" spans="3:28" x14ac:dyDescent="0.3"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  <c r="O90" s="3"/>
      <c r="P90" s="3"/>
      <c r="Q90" s="1"/>
      <c r="R90" s="6"/>
      <c r="S90" s="1"/>
      <c r="T90" s="3"/>
      <c r="U90" s="4"/>
      <c r="V90" s="3"/>
      <c r="W90" s="3"/>
      <c r="X90" s="3"/>
      <c r="Y90" s="3"/>
      <c r="Z90" s="3"/>
      <c r="AA90" s="3"/>
      <c r="AB90" s="4"/>
    </row>
    <row r="91" spans="3:28" x14ac:dyDescent="0.3">
      <c r="C91" s="1"/>
      <c r="D91" s="1"/>
      <c r="E91" s="1"/>
      <c r="F91" s="1"/>
      <c r="G91" s="1"/>
      <c r="H91" s="3"/>
      <c r="I91" s="1"/>
      <c r="J91" s="1"/>
      <c r="K91" s="1"/>
      <c r="L91" s="1"/>
      <c r="M91" s="1"/>
      <c r="N91" s="1"/>
      <c r="O91" s="3"/>
      <c r="P91" s="3"/>
      <c r="Q91" s="1"/>
      <c r="R91" s="6"/>
      <c r="S91" s="1"/>
      <c r="T91" s="3"/>
      <c r="U91" s="4"/>
      <c r="V91" s="3"/>
      <c r="W91" s="3"/>
      <c r="X91" s="3"/>
      <c r="Y91" s="3"/>
      <c r="Z91" s="3"/>
      <c r="AA91" s="3"/>
      <c r="AB91" s="4"/>
    </row>
    <row r="92" spans="3:28" x14ac:dyDescent="0.3">
      <c r="C92" s="1"/>
      <c r="D92" s="1"/>
      <c r="E92" s="1"/>
      <c r="F92" s="1"/>
      <c r="G92" s="1"/>
      <c r="H92" s="3"/>
      <c r="I92" s="1"/>
      <c r="J92" s="1"/>
      <c r="K92" s="1"/>
      <c r="L92" s="1"/>
      <c r="M92" s="1"/>
      <c r="N92" s="1"/>
      <c r="O92" s="3"/>
      <c r="P92" s="3"/>
      <c r="Q92" s="1"/>
      <c r="R92" s="6"/>
      <c r="S92" s="1"/>
      <c r="T92" s="3"/>
      <c r="U92" s="4"/>
      <c r="V92" s="3"/>
      <c r="W92" s="3"/>
      <c r="X92" s="3"/>
      <c r="Y92" s="3"/>
      <c r="Z92" s="3"/>
      <c r="AA92" s="3"/>
      <c r="AB92" s="4"/>
    </row>
    <row r="93" spans="3:28" x14ac:dyDescent="0.3"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3"/>
      <c r="P93" s="3"/>
      <c r="Q93" s="1"/>
      <c r="R93" s="6"/>
      <c r="S93" s="1"/>
      <c r="T93" s="3"/>
      <c r="U93" s="4"/>
      <c r="V93" s="3"/>
      <c r="W93" s="3"/>
      <c r="X93" s="3"/>
      <c r="Y93" s="3"/>
      <c r="Z93" s="3"/>
      <c r="AA93" s="3"/>
      <c r="AB93" s="4"/>
    </row>
    <row r="94" spans="3:28" x14ac:dyDescent="0.3"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  <c r="O94" s="3"/>
      <c r="P94" s="3"/>
      <c r="Q94" s="1"/>
      <c r="R94" s="6"/>
      <c r="S94" s="1"/>
      <c r="T94" s="3"/>
      <c r="U94" s="4"/>
      <c r="V94" s="3"/>
      <c r="W94" s="3"/>
      <c r="X94" s="3"/>
      <c r="Y94" s="3"/>
      <c r="Z94" s="3"/>
      <c r="AA94" s="3"/>
      <c r="AB94" s="4"/>
    </row>
    <row r="95" spans="3:28" x14ac:dyDescent="0.3"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  <c r="O95" s="3"/>
      <c r="P95" s="3"/>
      <c r="Q95" s="1"/>
      <c r="R95" s="6"/>
      <c r="S95" s="1"/>
      <c r="T95" s="3"/>
      <c r="U95" s="4"/>
      <c r="V95" s="3"/>
      <c r="W95" s="3"/>
      <c r="X95" s="3"/>
      <c r="Y95" s="3"/>
      <c r="Z95" s="3"/>
      <c r="AA95" s="3"/>
      <c r="AB95" s="4"/>
    </row>
    <row r="96" spans="3:28" x14ac:dyDescent="0.3">
      <c r="C96" s="1"/>
      <c r="D96" s="1"/>
      <c r="E96" s="1"/>
      <c r="F96" s="1"/>
      <c r="G96" s="1"/>
      <c r="H96" s="3"/>
      <c r="I96" s="1"/>
      <c r="J96" s="1"/>
      <c r="K96" s="1"/>
      <c r="L96" s="1"/>
      <c r="M96" s="1"/>
      <c r="N96" s="1"/>
      <c r="O96" s="3"/>
      <c r="P96" s="3"/>
      <c r="Q96" s="1"/>
      <c r="R96" s="6"/>
      <c r="S96" s="1"/>
      <c r="T96" s="3"/>
      <c r="U96" s="4"/>
      <c r="V96" s="3"/>
      <c r="W96" s="3"/>
      <c r="X96" s="3"/>
      <c r="Y96" s="3"/>
      <c r="Z96" s="3"/>
      <c r="AA96" s="3"/>
      <c r="AB96" s="4"/>
    </row>
    <row r="97" spans="3:28" x14ac:dyDescent="0.3"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  <c r="O97" s="3"/>
      <c r="P97" s="3"/>
      <c r="Q97" s="1"/>
      <c r="R97" s="6"/>
      <c r="S97" s="1"/>
      <c r="T97" s="3"/>
      <c r="U97" s="4"/>
      <c r="V97" s="3"/>
      <c r="W97" s="3"/>
      <c r="X97" s="3"/>
      <c r="Y97" s="3"/>
      <c r="Z97" s="3"/>
      <c r="AA97" s="3"/>
      <c r="AB97" s="4"/>
    </row>
    <row r="98" spans="3:28" x14ac:dyDescent="0.3"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  <c r="O98" s="3"/>
      <c r="P98" s="3"/>
      <c r="Q98" s="1"/>
      <c r="R98" s="6"/>
      <c r="S98" s="1"/>
      <c r="T98" s="3"/>
      <c r="U98" s="4"/>
      <c r="V98" s="3"/>
      <c r="W98" s="3"/>
      <c r="X98" s="3"/>
      <c r="Y98" s="3"/>
      <c r="Z98" s="3"/>
      <c r="AA98" s="3"/>
      <c r="AB98" s="4"/>
    </row>
    <row r="99" spans="3:28" x14ac:dyDescent="0.3"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  <c r="O99" s="3"/>
      <c r="P99" s="3"/>
      <c r="Q99" s="1"/>
      <c r="R99" s="6"/>
      <c r="S99" s="1"/>
      <c r="T99" s="3"/>
      <c r="U99" s="4"/>
      <c r="V99" s="3"/>
      <c r="W99" s="3"/>
      <c r="X99" s="3"/>
      <c r="Y99" s="3"/>
      <c r="Z99" s="3"/>
      <c r="AA99" s="3"/>
      <c r="AB99" s="4"/>
    </row>
    <row r="100" spans="3:28" x14ac:dyDescent="0.3"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3"/>
      <c r="P100" s="3"/>
      <c r="Q100" s="1"/>
      <c r="R100" s="6"/>
      <c r="S100" s="1"/>
      <c r="T100" s="3"/>
      <c r="U100" s="4"/>
      <c r="V100" s="3"/>
      <c r="W100" s="3"/>
      <c r="X100" s="3"/>
      <c r="Y100" s="3"/>
      <c r="Z100" s="3"/>
      <c r="AA100" s="3"/>
      <c r="AB100" s="4"/>
    </row>
    <row r="101" spans="3:28" x14ac:dyDescent="0.3"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3"/>
      <c r="P101" s="3"/>
      <c r="Q101" s="1"/>
      <c r="R101" s="6"/>
      <c r="S101" s="1"/>
      <c r="T101" s="3"/>
      <c r="U101" s="4"/>
      <c r="V101" s="3"/>
      <c r="W101" s="3"/>
      <c r="X101" s="3"/>
      <c r="Y101" s="3"/>
      <c r="Z101" s="3"/>
      <c r="AA101" s="3"/>
      <c r="AB101" s="4"/>
    </row>
    <row r="102" spans="3:28" x14ac:dyDescent="0.3"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3"/>
      <c r="P102" s="3"/>
      <c r="Q102" s="1"/>
      <c r="R102" s="6"/>
      <c r="S102" s="1"/>
      <c r="T102" s="3"/>
      <c r="U102" s="4"/>
      <c r="V102" s="3"/>
      <c r="W102" s="3"/>
      <c r="X102" s="3"/>
      <c r="Y102" s="3"/>
      <c r="Z102" s="3"/>
      <c r="AA102" s="3"/>
      <c r="AB102" s="4"/>
    </row>
    <row r="103" spans="3:28" x14ac:dyDescent="0.3"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3"/>
      <c r="P103" s="3"/>
      <c r="Q103" s="1"/>
      <c r="R103" s="6"/>
      <c r="S103" s="1"/>
      <c r="T103" s="3"/>
      <c r="U103" s="4"/>
      <c r="V103" s="3"/>
      <c r="W103" s="3"/>
      <c r="X103" s="3"/>
      <c r="Y103" s="3"/>
      <c r="Z103" s="3"/>
      <c r="AA103" s="3"/>
      <c r="AB103" s="4"/>
    </row>
    <row r="104" spans="3:28" x14ac:dyDescent="0.3"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3"/>
      <c r="P104" s="3"/>
      <c r="Q104" s="1"/>
      <c r="R104" s="6"/>
      <c r="S104" s="1"/>
      <c r="T104" s="3"/>
      <c r="U104" s="4"/>
      <c r="V104" s="3"/>
      <c r="W104" s="3"/>
      <c r="X104" s="3"/>
      <c r="Y104" s="3"/>
      <c r="Z104" s="3"/>
      <c r="AA104" s="3"/>
      <c r="AB104" s="4"/>
    </row>
    <row r="105" spans="3:28" x14ac:dyDescent="0.3"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3"/>
      <c r="P105" s="3"/>
      <c r="Q105" s="1"/>
      <c r="R105" s="6"/>
      <c r="S105" s="1"/>
      <c r="T105" s="3"/>
      <c r="U105" s="4"/>
      <c r="V105" s="3"/>
      <c r="W105" s="3"/>
      <c r="X105" s="3"/>
      <c r="Y105" s="3"/>
      <c r="Z105" s="3"/>
      <c r="AA105" s="3"/>
      <c r="AB105" s="4"/>
    </row>
    <row r="106" spans="3:28" x14ac:dyDescent="0.3"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3"/>
      <c r="P106" s="3"/>
      <c r="Q106" s="1"/>
      <c r="R106" s="6"/>
      <c r="S106" s="1"/>
      <c r="T106" s="3"/>
      <c r="U106" s="4"/>
      <c r="V106" s="3"/>
      <c r="W106" s="3"/>
      <c r="X106" s="3"/>
      <c r="Y106" s="3"/>
      <c r="Z106" s="3"/>
      <c r="AA106" s="3"/>
      <c r="AB106" s="4"/>
    </row>
    <row r="107" spans="3:28" x14ac:dyDescent="0.3"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3"/>
      <c r="P107" s="3"/>
      <c r="Q107" s="1"/>
      <c r="R107" s="6"/>
      <c r="S107" s="1"/>
      <c r="T107" s="3"/>
      <c r="U107" s="4"/>
      <c r="V107" s="3"/>
      <c r="W107" s="3"/>
      <c r="X107" s="3"/>
      <c r="Y107" s="3"/>
      <c r="Z107" s="3"/>
      <c r="AA107" s="3"/>
      <c r="AB107" s="4"/>
    </row>
    <row r="108" spans="3:28" x14ac:dyDescent="0.3"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3"/>
      <c r="P108" s="3"/>
      <c r="Q108" s="1"/>
      <c r="R108" s="6"/>
      <c r="S108" s="1"/>
      <c r="T108" s="3"/>
      <c r="U108" s="4"/>
      <c r="V108" s="3"/>
      <c r="W108" s="3"/>
      <c r="X108" s="3"/>
      <c r="Y108" s="3"/>
      <c r="Z108" s="3"/>
      <c r="AA108" s="3"/>
      <c r="AB108" s="4"/>
    </row>
  </sheetData>
  <dataValidations count="4">
    <dataValidation type="list" allowBlank="1" showInputMessage="1" showErrorMessage="1" sqref="H14 H12" xr:uid="{00000000-0002-0000-0200-000000000000}">
      <formula1>"OBRA, CONCESIÓN DE OBRAS,CONCESIÓN DE SERVICIOS,SUMINISTRO,SERVICIOS"</formula1>
    </dataValidation>
    <dataValidation type="list" allowBlank="1" showInputMessage="1" showErrorMessage="1" sqref="C12" xr:uid="{00000000-0002-0000-0200-000001000000}">
      <formula1>"ELABORACIÓN,PUBLICADA EN LA PLATAFORMA,ADJUDICADA,CERRADA"</formula1>
    </dataValidation>
    <dataValidation type="list" allowBlank="1" showInputMessage="1" showErrorMessage="1" sqref="M12" xr:uid="{00000000-0002-0000-0200-000002000000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12" xr:uid="{00000000-0002-0000-0200-000003000000}">
      <formula1>"Perfil del contratante,Web/Ley de transparencia"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121A0-D9C5-4287-A462-AD5C94A08F02}">
  <dimension ref="C2:AG109"/>
  <sheetViews>
    <sheetView tabSelected="1" topLeftCell="B1" workbookViewId="0">
      <selection activeCell="M10" sqref="M10"/>
    </sheetView>
  </sheetViews>
  <sheetFormatPr baseColWidth="10" defaultRowHeight="14.4" x14ac:dyDescent="0.3"/>
  <cols>
    <col min="3" max="3" width="11" bestFit="1" customWidth="1"/>
    <col min="4" max="4" width="20" bestFit="1" customWidth="1"/>
    <col min="5" max="5" width="55.5546875" bestFit="1" customWidth="1"/>
    <col min="6" max="6" width="24.6640625" customWidth="1"/>
    <col min="7" max="7" width="42.33203125" bestFit="1" customWidth="1"/>
    <col min="8" max="8" width="18.6640625" bestFit="1" customWidth="1"/>
    <col min="9" max="9" width="14.88671875" bestFit="1" customWidth="1"/>
    <col min="10" max="10" width="19" bestFit="1" customWidth="1"/>
    <col min="11" max="11" width="20.109375" customWidth="1"/>
    <col min="12" max="12" width="19.33203125" customWidth="1"/>
    <col min="13" max="13" width="31.88671875" bestFit="1" customWidth="1"/>
    <col min="14" max="14" width="27.109375" bestFit="1" customWidth="1"/>
    <col min="15" max="15" width="19.44140625" customWidth="1"/>
    <col min="16" max="16" width="45" bestFit="1" customWidth="1"/>
    <col min="17" max="17" width="14" bestFit="1" customWidth="1"/>
    <col min="18" max="18" width="14.5546875" customWidth="1"/>
    <col min="19" max="19" width="21" customWidth="1"/>
    <col min="20" max="20" width="21.5546875" customWidth="1"/>
    <col min="21" max="21" width="13" bestFit="1" customWidth="1"/>
    <col min="22" max="22" width="23.6640625" customWidth="1"/>
    <col min="23" max="23" width="17.109375" customWidth="1"/>
    <col min="24" max="24" width="22.33203125" customWidth="1"/>
    <col min="25" max="25" width="21.5546875" customWidth="1"/>
    <col min="26" max="26" width="20.33203125" customWidth="1"/>
    <col min="27" max="27" width="11" bestFit="1" customWidth="1"/>
    <col min="28" max="28" width="11.33203125" bestFit="1" customWidth="1"/>
    <col min="31" max="33" width="0" hidden="1" customWidth="1"/>
  </cols>
  <sheetData>
    <row r="2" spans="3:33" s="1" customFormat="1" ht="24" x14ac:dyDescent="0.35">
      <c r="C2" s="7" t="s">
        <v>5</v>
      </c>
      <c r="F2" s="7" t="s">
        <v>0</v>
      </c>
      <c r="G2" s="5"/>
      <c r="H2" s="5" t="s">
        <v>97</v>
      </c>
      <c r="I2" s="5"/>
      <c r="J2" s="5"/>
      <c r="K2" s="5"/>
      <c r="L2" s="5"/>
      <c r="N2" s="3"/>
      <c r="O2" s="3"/>
      <c r="Q2" s="6"/>
      <c r="S2" s="3"/>
      <c r="T2" s="4"/>
      <c r="U2" s="3"/>
      <c r="V2" s="3"/>
      <c r="W2" s="3"/>
      <c r="X2" s="3"/>
      <c r="Y2" s="3"/>
      <c r="Z2" s="3"/>
      <c r="AA2" s="4"/>
    </row>
    <row r="5" spans="3:33" ht="52.8" x14ac:dyDescent="0.3"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9" t="s">
        <v>22</v>
      </c>
      <c r="S5" s="8" t="s">
        <v>23</v>
      </c>
      <c r="T5" s="8" t="s">
        <v>24</v>
      </c>
      <c r="U5" s="8" t="s">
        <v>25</v>
      </c>
      <c r="V5" s="8" t="s">
        <v>26</v>
      </c>
      <c r="W5" s="8" t="s">
        <v>27</v>
      </c>
      <c r="X5" s="8" t="s">
        <v>28</v>
      </c>
      <c r="Y5" s="8" t="s">
        <v>29</v>
      </c>
      <c r="Z5" s="8" t="s">
        <v>30</v>
      </c>
      <c r="AA5" s="8" t="s">
        <v>31</v>
      </c>
      <c r="AB5" s="8" t="s">
        <v>32</v>
      </c>
    </row>
    <row r="6" spans="3:33" x14ac:dyDescent="0.3">
      <c r="C6" s="2" t="s">
        <v>33</v>
      </c>
      <c r="D6" s="10">
        <v>202016</v>
      </c>
      <c r="E6" s="11" t="s">
        <v>98</v>
      </c>
      <c r="F6" s="12">
        <v>79100000</v>
      </c>
      <c r="G6" s="42" t="s">
        <v>99</v>
      </c>
      <c r="H6" s="10" t="s">
        <v>100</v>
      </c>
      <c r="I6" s="2">
        <f>1500*1.21</f>
        <v>1815</v>
      </c>
      <c r="J6" s="2">
        <f>1200*1.21</f>
        <v>1452</v>
      </c>
      <c r="K6" s="18">
        <f t="shared" ref="K6:K13" si="0">J6/1.21</f>
        <v>1200</v>
      </c>
      <c r="L6" s="18">
        <f t="shared" ref="L6:L13" si="1">J6-K6</f>
        <v>252</v>
      </c>
      <c r="M6" s="10" t="s">
        <v>37</v>
      </c>
      <c r="N6" s="10" t="s">
        <v>34</v>
      </c>
      <c r="O6" s="10">
        <v>3</v>
      </c>
      <c r="P6" s="10" t="s">
        <v>101</v>
      </c>
      <c r="Q6" s="14">
        <v>44109</v>
      </c>
      <c r="R6" s="15">
        <f t="shared" ref="R6:R13" si="2">YEAR(Q6)</f>
        <v>2020</v>
      </c>
      <c r="S6" s="16">
        <f t="shared" ref="S6:S13" si="3">ROUNDUP(MONTH(Q6)/3,0)</f>
        <v>4</v>
      </c>
      <c r="T6" s="14">
        <f t="shared" ref="T6:T13" si="4">Q6</f>
        <v>44109</v>
      </c>
      <c r="U6" s="17">
        <v>1</v>
      </c>
      <c r="V6" s="10" t="s">
        <v>35</v>
      </c>
      <c r="W6" s="10" t="s">
        <v>35</v>
      </c>
      <c r="X6" s="10" t="s">
        <v>35</v>
      </c>
      <c r="Y6" s="10" t="s">
        <v>35</v>
      </c>
      <c r="Z6" s="10" t="s">
        <v>35</v>
      </c>
      <c r="AA6" s="10" t="s">
        <v>35</v>
      </c>
      <c r="AB6" s="19">
        <f>J6/$J$14</f>
        <v>0.15059689733675713</v>
      </c>
      <c r="AC6" s="60"/>
      <c r="AD6" s="60"/>
      <c r="AE6" s="21">
        <f t="shared" ref="AE6:AE13" si="5">IF(M6="Adjudicación directa",J6,"")</f>
        <v>1452</v>
      </c>
      <c r="AF6" s="21" t="str">
        <f t="shared" ref="AF6:AF13" si="6">IF(M6="Procedimiento abierto",J6,"")</f>
        <v/>
      </c>
      <c r="AG6" s="21" t="str">
        <f t="shared" ref="AG6:AG13" si="7">IF(M6="Procedimiento con negociación",J6,"")</f>
        <v/>
      </c>
    </row>
    <row r="7" spans="3:33" x14ac:dyDescent="0.3">
      <c r="C7" s="2" t="s">
        <v>33</v>
      </c>
      <c r="D7" s="10" t="s">
        <v>102</v>
      </c>
      <c r="E7" s="11" t="s">
        <v>103</v>
      </c>
      <c r="F7" s="12" t="s">
        <v>104</v>
      </c>
      <c r="G7" s="42" t="s">
        <v>105</v>
      </c>
      <c r="H7" s="10" t="s">
        <v>36</v>
      </c>
      <c r="I7" s="2">
        <f>1800*1.21</f>
        <v>2178</v>
      </c>
      <c r="J7" s="2">
        <v>1679</v>
      </c>
      <c r="K7" s="18">
        <f t="shared" si="0"/>
        <v>1387.6033057851241</v>
      </c>
      <c r="L7" s="18">
        <f t="shared" si="1"/>
        <v>291.39669421487588</v>
      </c>
      <c r="M7" s="10" t="s">
        <v>37</v>
      </c>
      <c r="N7" s="10" t="s">
        <v>34</v>
      </c>
      <c r="O7" s="10">
        <v>3</v>
      </c>
      <c r="P7" s="10" t="s">
        <v>106</v>
      </c>
      <c r="Q7" s="14">
        <v>44119</v>
      </c>
      <c r="R7" s="15">
        <f t="shared" si="2"/>
        <v>2020</v>
      </c>
      <c r="S7" s="16">
        <f t="shared" si="3"/>
        <v>4</v>
      </c>
      <c r="T7" s="14">
        <f t="shared" si="4"/>
        <v>44119</v>
      </c>
      <c r="U7" s="17"/>
      <c r="V7" s="10" t="s">
        <v>35</v>
      </c>
      <c r="W7" s="10" t="s">
        <v>35</v>
      </c>
      <c r="X7" s="10" t="s">
        <v>35</v>
      </c>
      <c r="Y7" s="10" t="s">
        <v>35</v>
      </c>
      <c r="Z7" s="10" t="s">
        <v>35</v>
      </c>
      <c r="AA7" s="10" t="s">
        <v>35</v>
      </c>
      <c r="AB7" s="19">
        <f t="shared" ref="AB7:AB13" si="8">J7/$J$14</f>
        <v>0.17414062715455594</v>
      </c>
      <c r="AC7" s="60"/>
      <c r="AD7" s="60"/>
      <c r="AE7" s="21">
        <f t="shared" si="5"/>
        <v>1679</v>
      </c>
      <c r="AF7" s="21" t="str">
        <f t="shared" si="6"/>
        <v/>
      </c>
      <c r="AG7" s="21" t="str">
        <f t="shared" si="7"/>
        <v/>
      </c>
    </row>
    <row r="8" spans="3:33" x14ac:dyDescent="0.3">
      <c r="C8" s="2" t="s">
        <v>33</v>
      </c>
      <c r="D8" s="10" t="s">
        <v>107</v>
      </c>
      <c r="E8" s="11" t="s">
        <v>103</v>
      </c>
      <c r="F8" s="12">
        <v>30237410</v>
      </c>
      <c r="G8" s="42" t="s">
        <v>108</v>
      </c>
      <c r="H8" s="10" t="s">
        <v>36</v>
      </c>
      <c r="I8" s="2">
        <f>100*1.21</f>
        <v>121</v>
      </c>
      <c r="J8" s="2">
        <v>37.979999999999997</v>
      </c>
      <c r="K8" s="18">
        <f t="shared" si="0"/>
        <v>31.388429752066113</v>
      </c>
      <c r="L8" s="18">
        <f t="shared" si="1"/>
        <v>6.591570247933884</v>
      </c>
      <c r="M8" s="10" t="s">
        <v>37</v>
      </c>
      <c r="N8" s="10" t="s">
        <v>34</v>
      </c>
      <c r="O8" s="10">
        <v>3</v>
      </c>
      <c r="P8" s="10" t="s">
        <v>106</v>
      </c>
      <c r="Q8" s="14">
        <v>44119</v>
      </c>
      <c r="R8" s="15">
        <f t="shared" si="2"/>
        <v>2020</v>
      </c>
      <c r="S8" s="16">
        <f t="shared" si="3"/>
        <v>4</v>
      </c>
      <c r="T8" s="14">
        <f t="shared" si="4"/>
        <v>44119</v>
      </c>
      <c r="U8" s="17"/>
      <c r="V8" s="10" t="s">
        <v>35</v>
      </c>
      <c r="W8" s="10" t="s">
        <v>35</v>
      </c>
      <c r="X8" s="10" t="s">
        <v>35</v>
      </c>
      <c r="Y8" s="10" t="s">
        <v>35</v>
      </c>
      <c r="Z8" s="10" t="s">
        <v>35</v>
      </c>
      <c r="AA8" s="10" t="s">
        <v>35</v>
      </c>
      <c r="AB8" s="19">
        <f t="shared" si="8"/>
        <v>3.9391667774449279E-3</v>
      </c>
      <c r="AC8" s="60"/>
      <c r="AD8" s="60"/>
      <c r="AE8" s="21">
        <f t="shared" si="5"/>
        <v>37.979999999999997</v>
      </c>
      <c r="AF8" s="21" t="str">
        <f t="shared" si="6"/>
        <v/>
      </c>
      <c r="AG8" s="21" t="str">
        <f t="shared" si="7"/>
        <v/>
      </c>
    </row>
    <row r="9" spans="3:33" x14ac:dyDescent="0.3">
      <c r="C9" s="2" t="s">
        <v>33</v>
      </c>
      <c r="D9" s="10" t="s">
        <v>109</v>
      </c>
      <c r="E9" s="11" t="s">
        <v>103</v>
      </c>
      <c r="F9" s="12">
        <v>30232000</v>
      </c>
      <c r="G9" s="42" t="s">
        <v>110</v>
      </c>
      <c r="H9" s="10" t="s">
        <v>36</v>
      </c>
      <c r="I9" s="2">
        <f>50*1.21</f>
        <v>60.5</v>
      </c>
      <c r="J9" s="2">
        <v>15.5</v>
      </c>
      <c r="K9" s="18">
        <f t="shared" si="0"/>
        <v>12.809917355371901</v>
      </c>
      <c r="L9" s="18">
        <f t="shared" si="1"/>
        <v>2.6900826446280988</v>
      </c>
      <c r="M9" s="10" t="s">
        <v>37</v>
      </c>
      <c r="N9" s="10" t="s">
        <v>34</v>
      </c>
      <c r="O9" s="10">
        <v>3</v>
      </c>
      <c r="P9" s="10" t="s">
        <v>106</v>
      </c>
      <c r="Q9" s="14">
        <v>44119</v>
      </c>
      <c r="R9" s="15">
        <f t="shared" si="2"/>
        <v>2020</v>
      </c>
      <c r="S9" s="16">
        <f t="shared" si="3"/>
        <v>4</v>
      </c>
      <c r="T9" s="14">
        <f t="shared" si="4"/>
        <v>44119</v>
      </c>
      <c r="U9" s="17"/>
      <c r="V9" s="10" t="s">
        <v>35</v>
      </c>
      <c r="W9" s="10" t="s">
        <v>35</v>
      </c>
      <c r="X9" s="10" t="s">
        <v>35</v>
      </c>
      <c r="Y9" s="10" t="s">
        <v>35</v>
      </c>
      <c r="Z9" s="10" t="s">
        <v>35</v>
      </c>
      <c r="AA9" s="10" t="s">
        <v>35</v>
      </c>
      <c r="AB9" s="19">
        <f t="shared" si="8"/>
        <v>1.6076115073827379E-3</v>
      </c>
      <c r="AC9" s="60"/>
      <c r="AD9" s="60"/>
      <c r="AE9" s="21">
        <f t="shared" si="5"/>
        <v>15.5</v>
      </c>
      <c r="AF9" s="21" t="str">
        <f t="shared" si="6"/>
        <v/>
      </c>
      <c r="AG9" s="21" t="str">
        <f t="shared" si="7"/>
        <v/>
      </c>
    </row>
    <row r="10" spans="3:33" x14ac:dyDescent="0.3">
      <c r="C10" s="2" t="s">
        <v>33</v>
      </c>
      <c r="D10" s="10">
        <v>202021</v>
      </c>
      <c r="E10" s="11" t="s">
        <v>118</v>
      </c>
      <c r="F10" s="12">
        <v>79212000</v>
      </c>
      <c r="G10" s="13" t="s">
        <v>111</v>
      </c>
      <c r="H10" s="10" t="s">
        <v>100</v>
      </c>
      <c r="I10" s="61">
        <f>12339*1.21</f>
        <v>14930.189999999999</v>
      </c>
      <c r="J10" s="2">
        <f>4675*1.21</f>
        <v>5656.75</v>
      </c>
      <c r="K10" s="18">
        <f t="shared" si="0"/>
        <v>4675</v>
      </c>
      <c r="L10" s="18">
        <f t="shared" si="1"/>
        <v>981.75</v>
      </c>
      <c r="M10" s="10" t="s">
        <v>2</v>
      </c>
      <c r="N10" s="10" t="s">
        <v>34</v>
      </c>
      <c r="O10" s="10">
        <v>1</v>
      </c>
      <c r="P10" s="10" t="s">
        <v>112</v>
      </c>
      <c r="Q10" s="14">
        <v>44174</v>
      </c>
      <c r="R10" s="15">
        <f t="shared" si="2"/>
        <v>2020</v>
      </c>
      <c r="S10" s="16">
        <f t="shared" si="3"/>
        <v>4</v>
      </c>
      <c r="T10" s="14">
        <f t="shared" si="4"/>
        <v>44174</v>
      </c>
      <c r="U10" s="17"/>
      <c r="V10" s="10" t="s">
        <v>35</v>
      </c>
      <c r="W10" s="10" t="s">
        <v>35</v>
      </c>
      <c r="X10" s="10" t="s">
        <v>35</v>
      </c>
      <c r="Y10" s="10" t="s">
        <v>35</v>
      </c>
      <c r="Z10" s="10" t="s">
        <v>35</v>
      </c>
      <c r="AA10" s="10" t="s">
        <v>35</v>
      </c>
      <c r="AB10" s="19">
        <f t="shared" si="8"/>
        <v>0.58670041254111627</v>
      </c>
      <c r="AC10" s="60"/>
      <c r="AD10" s="60"/>
      <c r="AE10" s="21" t="str">
        <f t="shared" si="5"/>
        <v/>
      </c>
      <c r="AF10" s="21" t="str">
        <f t="shared" si="6"/>
        <v/>
      </c>
      <c r="AG10" s="21">
        <f t="shared" si="7"/>
        <v>5656.75</v>
      </c>
    </row>
    <row r="11" spans="3:33" x14ac:dyDescent="0.3">
      <c r="C11" s="2" t="s">
        <v>33</v>
      </c>
      <c r="D11" s="10" t="s">
        <v>113</v>
      </c>
      <c r="E11" s="11" t="s">
        <v>114</v>
      </c>
      <c r="F11" s="12">
        <v>39113100</v>
      </c>
      <c r="G11" s="13" t="s">
        <v>115</v>
      </c>
      <c r="H11" s="10" t="s">
        <v>36</v>
      </c>
      <c r="I11" s="2">
        <f>247.93*1.21</f>
        <v>299.99529999999999</v>
      </c>
      <c r="J11" s="2">
        <f>I11</f>
        <v>299.99529999999999</v>
      </c>
      <c r="K11" s="18">
        <f t="shared" si="0"/>
        <v>247.93</v>
      </c>
      <c r="L11" s="18">
        <f t="shared" si="1"/>
        <v>52.065299999999979</v>
      </c>
      <c r="M11" s="10" t="s">
        <v>37</v>
      </c>
      <c r="N11" s="10" t="s">
        <v>34</v>
      </c>
      <c r="O11" s="10">
        <v>1</v>
      </c>
      <c r="P11" s="10" t="s">
        <v>116</v>
      </c>
      <c r="Q11" s="14">
        <v>44153</v>
      </c>
      <c r="R11" s="15">
        <f t="shared" si="2"/>
        <v>2020</v>
      </c>
      <c r="S11" s="16">
        <f t="shared" si="3"/>
        <v>4</v>
      </c>
      <c r="T11" s="14">
        <f t="shared" si="4"/>
        <v>44153</v>
      </c>
      <c r="U11" s="17"/>
      <c r="V11" s="10" t="s">
        <v>35</v>
      </c>
      <c r="W11" s="10" t="s">
        <v>35</v>
      </c>
      <c r="X11" s="10" t="s">
        <v>35</v>
      </c>
      <c r="Y11" s="10" t="s">
        <v>35</v>
      </c>
      <c r="Z11" s="10" t="s">
        <v>35</v>
      </c>
      <c r="AA11" s="10" t="s">
        <v>35</v>
      </c>
      <c r="AB11" s="19">
        <f t="shared" si="8"/>
        <v>3.1114573963918493E-2</v>
      </c>
      <c r="AC11" s="60"/>
      <c r="AD11" s="60"/>
      <c r="AE11" s="21">
        <f t="shared" si="5"/>
        <v>299.99529999999999</v>
      </c>
      <c r="AF11" s="21" t="str">
        <f t="shared" si="6"/>
        <v/>
      </c>
      <c r="AG11" s="21" t="str">
        <f t="shared" si="7"/>
        <v/>
      </c>
    </row>
    <row r="12" spans="3:33" x14ac:dyDescent="0.3">
      <c r="C12" s="2" t="s">
        <v>33</v>
      </c>
      <c r="D12" s="10" t="s">
        <v>117</v>
      </c>
      <c r="E12" s="11" t="s">
        <v>114</v>
      </c>
      <c r="F12" s="12">
        <v>39113100</v>
      </c>
      <c r="G12" s="13" t="s">
        <v>115</v>
      </c>
      <c r="H12" s="10" t="s">
        <v>36</v>
      </c>
      <c r="I12" s="2">
        <f>289.26*1.21</f>
        <v>350.00459999999998</v>
      </c>
      <c r="J12" s="2">
        <f>I12</f>
        <v>350.00459999999998</v>
      </c>
      <c r="K12" s="18">
        <f t="shared" si="0"/>
        <v>289.26</v>
      </c>
      <c r="L12" s="18">
        <f t="shared" si="1"/>
        <v>60.744599999999991</v>
      </c>
      <c r="M12" s="10" t="s">
        <v>37</v>
      </c>
      <c r="N12" s="10" t="s">
        <v>34</v>
      </c>
      <c r="O12" s="10">
        <v>1</v>
      </c>
      <c r="P12" s="10" t="s">
        <v>116</v>
      </c>
      <c r="Q12" s="14">
        <v>44153</v>
      </c>
      <c r="R12" s="15">
        <f t="shared" si="2"/>
        <v>2020</v>
      </c>
      <c r="S12" s="16">
        <f t="shared" si="3"/>
        <v>4</v>
      </c>
      <c r="T12" s="14">
        <f t="shared" si="4"/>
        <v>44153</v>
      </c>
      <c r="U12" s="17"/>
      <c r="V12" s="10" t="s">
        <v>35</v>
      </c>
      <c r="W12" s="10" t="s">
        <v>35</v>
      </c>
      <c r="X12" s="10" t="s">
        <v>35</v>
      </c>
      <c r="Y12" s="10" t="s">
        <v>35</v>
      </c>
      <c r="Z12" s="10" t="s">
        <v>35</v>
      </c>
      <c r="AA12" s="10" t="s">
        <v>35</v>
      </c>
      <c r="AB12" s="19">
        <f t="shared" si="8"/>
        <v>3.6301382103025304E-2</v>
      </c>
      <c r="AC12" s="60"/>
      <c r="AD12" s="60"/>
      <c r="AE12" s="21">
        <f t="shared" si="5"/>
        <v>350.00459999999998</v>
      </c>
      <c r="AF12" s="21" t="str">
        <f t="shared" si="6"/>
        <v/>
      </c>
      <c r="AG12" s="21" t="str">
        <f t="shared" si="7"/>
        <v/>
      </c>
    </row>
    <row r="13" spans="3:33" x14ac:dyDescent="0.3">
      <c r="C13" s="2" t="s">
        <v>33</v>
      </c>
      <c r="D13" s="10">
        <v>202023</v>
      </c>
      <c r="E13" s="11" t="s">
        <v>70</v>
      </c>
      <c r="F13" s="12" t="s">
        <v>71</v>
      </c>
      <c r="G13" s="42" t="s">
        <v>70</v>
      </c>
      <c r="H13" s="10" t="s">
        <v>36</v>
      </c>
      <c r="I13" s="2">
        <f>124.3*1.21</f>
        <v>150.40299999999999</v>
      </c>
      <c r="J13" s="2">
        <f>I13</f>
        <v>150.40299999999999</v>
      </c>
      <c r="K13" s="18">
        <f t="shared" si="0"/>
        <v>124.3</v>
      </c>
      <c r="L13" s="18">
        <f t="shared" si="1"/>
        <v>26.102999999999994</v>
      </c>
      <c r="M13" s="10" t="s">
        <v>37</v>
      </c>
      <c r="N13" s="10" t="s">
        <v>34</v>
      </c>
      <c r="O13" s="10">
        <v>1</v>
      </c>
      <c r="P13" s="10" t="s">
        <v>106</v>
      </c>
      <c r="Q13" s="14">
        <v>44181</v>
      </c>
      <c r="R13" s="15">
        <f t="shared" si="2"/>
        <v>2020</v>
      </c>
      <c r="S13" s="16">
        <f t="shared" si="3"/>
        <v>4</v>
      </c>
      <c r="T13" s="14">
        <f t="shared" si="4"/>
        <v>44181</v>
      </c>
      <c r="U13" s="17"/>
      <c r="V13" s="10" t="s">
        <v>35</v>
      </c>
      <c r="W13" s="10" t="s">
        <v>35</v>
      </c>
      <c r="X13" s="10" t="s">
        <v>35</v>
      </c>
      <c r="Y13" s="10" t="s">
        <v>35</v>
      </c>
      <c r="Z13" s="10" t="s">
        <v>35</v>
      </c>
      <c r="AA13" s="10" t="s">
        <v>35</v>
      </c>
      <c r="AB13" s="19">
        <f t="shared" si="8"/>
        <v>1.5599328615799091E-2</v>
      </c>
      <c r="AC13" s="60"/>
      <c r="AD13" s="60"/>
      <c r="AE13" s="21">
        <f t="shared" si="5"/>
        <v>150.40299999999999</v>
      </c>
      <c r="AF13" s="21" t="str">
        <f t="shared" si="6"/>
        <v/>
      </c>
      <c r="AG13" s="21" t="str">
        <f t="shared" si="7"/>
        <v/>
      </c>
    </row>
    <row r="14" spans="3:33" x14ac:dyDescent="0.3">
      <c r="C14" s="1"/>
      <c r="D14" s="1"/>
      <c r="E14" s="1"/>
      <c r="F14" s="1"/>
      <c r="G14" s="1"/>
      <c r="H14" s="1"/>
      <c r="I14" s="29" t="s">
        <v>42</v>
      </c>
      <c r="J14" s="30">
        <f>SUM(J6:J13)</f>
        <v>9641.6329000000005</v>
      </c>
      <c r="K14" s="1"/>
      <c r="L14" s="1"/>
      <c r="M14" s="3"/>
      <c r="N14" s="3"/>
      <c r="O14" s="3"/>
      <c r="P14" s="3"/>
      <c r="Q14" s="25"/>
      <c r="R14" s="6"/>
      <c r="S14" s="25"/>
      <c r="T14" s="31"/>
      <c r="U14" s="4"/>
      <c r="V14" s="3"/>
      <c r="W14" s="3"/>
      <c r="X14" s="3"/>
      <c r="Y14" s="3"/>
      <c r="Z14" s="3"/>
      <c r="AA14" s="32" t="s">
        <v>42</v>
      </c>
      <c r="AB14" s="59">
        <f>SUM(AB6:AB13)</f>
        <v>0.99999999999999989</v>
      </c>
    </row>
    <row r="15" spans="3:33" x14ac:dyDescent="0.3">
      <c r="C15" s="1"/>
      <c r="D15" s="1"/>
      <c r="E15" s="1"/>
      <c r="F15" s="1"/>
      <c r="G15" s="1"/>
      <c r="H15" s="3"/>
      <c r="I15" s="34"/>
      <c r="J15" s="34"/>
      <c r="K15" s="34"/>
      <c r="L15" s="34"/>
      <c r="M15" s="3"/>
      <c r="N15" s="3"/>
      <c r="O15" s="3"/>
      <c r="P15" s="3"/>
      <c r="Q15" s="25"/>
      <c r="R15" s="6"/>
      <c r="S15" s="25"/>
      <c r="T15" s="31"/>
      <c r="U15" s="4"/>
      <c r="V15" s="3"/>
      <c r="W15" s="3"/>
      <c r="X15" s="3"/>
      <c r="Y15" s="3"/>
      <c r="Z15" s="3"/>
      <c r="AA15" s="3"/>
      <c r="AB15" s="4"/>
    </row>
    <row r="16" spans="3:33" x14ac:dyDescent="0.3">
      <c r="C16" s="1"/>
      <c r="D16" s="1"/>
      <c r="E16" s="1"/>
      <c r="F16" s="1"/>
      <c r="G16" s="1"/>
      <c r="H16" s="1"/>
      <c r="I16" s="45"/>
      <c r="J16" s="45"/>
      <c r="K16" s="45"/>
      <c r="L16" s="45"/>
      <c r="M16" s="45"/>
      <c r="N16" s="46"/>
      <c r="O16" s="3"/>
      <c r="P16" s="3"/>
      <c r="Q16" s="25"/>
      <c r="R16" s="6"/>
      <c r="S16" s="25"/>
      <c r="T16" s="31"/>
      <c r="U16" s="4"/>
      <c r="V16" s="3"/>
      <c r="W16" s="3"/>
      <c r="X16" s="3"/>
      <c r="Y16" s="3"/>
      <c r="Z16" s="3"/>
      <c r="AA16" s="3"/>
      <c r="AB16" s="4"/>
    </row>
    <row r="17" spans="3:28" x14ac:dyDescent="0.3">
      <c r="C17" s="1"/>
      <c r="D17" s="1"/>
      <c r="E17" s="1"/>
      <c r="F17" s="1"/>
      <c r="G17" s="35" t="s">
        <v>43</v>
      </c>
      <c r="H17" s="35" t="s">
        <v>44</v>
      </c>
      <c r="I17" s="36" t="s">
        <v>45</v>
      </c>
      <c r="J17" s="36" t="s">
        <v>46</v>
      </c>
      <c r="K17" s="1"/>
      <c r="L17" s="1"/>
      <c r="M17" s="1"/>
      <c r="N17" s="3"/>
      <c r="O17" s="3"/>
      <c r="P17" s="3"/>
      <c r="Q17" s="1"/>
      <c r="R17" s="6"/>
      <c r="S17" s="1"/>
      <c r="T17" s="3"/>
      <c r="U17" s="4"/>
      <c r="V17" s="3"/>
      <c r="W17" s="3"/>
      <c r="X17" s="3"/>
      <c r="Y17" s="3"/>
      <c r="Z17" s="3"/>
      <c r="AA17" s="3"/>
      <c r="AB17" s="4"/>
    </row>
    <row r="18" spans="3:28" x14ac:dyDescent="0.3">
      <c r="C18" s="1"/>
      <c r="D18" s="1"/>
      <c r="E18" s="1"/>
      <c r="F18" s="1"/>
      <c r="G18" s="2" t="s">
        <v>3</v>
      </c>
      <c r="H18" s="2">
        <f>COUNT(#REF!)</f>
        <v>0</v>
      </c>
      <c r="I18" s="37">
        <f>J14</f>
        <v>9641.6329000000005</v>
      </c>
      <c r="J18" s="38">
        <f>I18/J14</f>
        <v>1</v>
      </c>
      <c r="K18" s="1"/>
      <c r="L18" s="1"/>
      <c r="M18" s="1"/>
      <c r="N18" s="3"/>
      <c r="O18" s="3"/>
      <c r="P18" s="3"/>
      <c r="Q18" s="1"/>
      <c r="R18" s="6"/>
      <c r="S18" s="1"/>
      <c r="T18" s="3"/>
      <c r="U18" s="4"/>
      <c r="V18" s="3"/>
      <c r="W18" s="3"/>
      <c r="X18" s="3"/>
      <c r="Y18" s="3"/>
      <c r="Z18" s="3"/>
      <c r="AA18" s="3"/>
      <c r="AB18" s="4"/>
    </row>
    <row r="19" spans="3:28" x14ac:dyDescent="0.3">
      <c r="C19" s="1"/>
      <c r="D19" s="1"/>
      <c r="E19" s="1"/>
      <c r="F19" s="1"/>
      <c r="G19" s="2" t="s">
        <v>1</v>
      </c>
      <c r="H19" s="2">
        <v>0</v>
      </c>
      <c r="I19" s="37">
        <v>0</v>
      </c>
      <c r="J19" s="38">
        <v>0</v>
      </c>
      <c r="K19" s="1"/>
      <c r="L19" s="1"/>
      <c r="M19" s="1"/>
      <c r="N19" s="3"/>
      <c r="O19" s="3"/>
      <c r="P19" s="3"/>
      <c r="Q19" s="1"/>
      <c r="R19" s="6"/>
      <c r="S19" s="1"/>
      <c r="T19" s="3"/>
      <c r="U19" s="4"/>
      <c r="V19" s="3"/>
      <c r="W19" s="3"/>
      <c r="X19" s="3"/>
      <c r="Y19" s="3"/>
      <c r="Z19" s="3"/>
      <c r="AA19" s="3"/>
      <c r="AB19" s="4"/>
    </row>
    <row r="20" spans="3:28" x14ac:dyDescent="0.3">
      <c r="C20" s="1"/>
      <c r="D20" s="1"/>
      <c r="E20" s="1"/>
      <c r="F20" s="1"/>
      <c r="G20" s="2" t="s">
        <v>2</v>
      </c>
      <c r="H20" s="2">
        <v>0</v>
      </c>
      <c r="I20" s="37">
        <v>0</v>
      </c>
      <c r="J20" s="38">
        <v>0</v>
      </c>
      <c r="K20" s="1"/>
      <c r="L20" s="1"/>
      <c r="M20" s="1"/>
      <c r="N20" s="3"/>
      <c r="O20" s="3"/>
      <c r="P20" s="3"/>
      <c r="Q20" s="1"/>
      <c r="R20" s="6"/>
      <c r="S20" s="1"/>
      <c r="T20" s="3"/>
      <c r="U20" s="4"/>
      <c r="V20" s="3"/>
      <c r="W20" s="3"/>
      <c r="X20" s="3"/>
      <c r="Y20" s="3"/>
      <c r="Z20" s="3"/>
      <c r="AA20" s="3"/>
      <c r="AB20" s="4"/>
    </row>
    <row r="21" spans="3:28" x14ac:dyDescent="0.3">
      <c r="C21" s="1"/>
      <c r="D21" s="1"/>
      <c r="E21" s="1"/>
      <c r="F21" s="1"/>
      <c r="G21" s="2" t="s">
        <v>47</v>
      </c>
      <c r="H21" s="2">
        <v>0</v>
      </c>
      <c r="I21" s="37">
        <v>0</v>
      </c>
      <c r="J21" s="38">
        <v>0</v>
      </c>
      <c r="K21" s="1"/>
      <c r="L21" s="1"/>
      <c r="M21" s="1"/>
      <c r="N21" s="3"/>
      <c r="O21" s="3"/>
      <c r="P21" s="3"/>
      <c r="Q21" s="1"/>
      <c r="R21" s="6"/>
      <c r="S21" s="1"/>
      <c r="T21" s="3"/>
      <c r="U21" s="4"/>
      <c r="V21" s="3"/>
      <c r="W21" s="3"/>
      <c r="X21" s="3"/>
      <c r="Y21" s="3"/>
      <c r="Z21" s="3"/>
      <c r="AA21" s="3"/>
      <c r="AB21" s="4"/>
    </row>
    <row r="22" spans="3:28" x14ac:dyDescent="0.3">
      <c r="C22" s="1"/>
      <c r="D22" s="1"/>
      <c r="E22" s="1"/>
      <c r="F22" s="1"/>
      <c r="G22" s="39" t="s">
        <v>42</v>
      </c>
      <c r="H22" s="35">
        <f>SUM(H18:H21)</f>
        <v>0</v>
      </c>
      <c r="I22" s="40">
        <f>SUM(I18:I21)</f>
        <v>9641.6329000000005</v>
      </c>
      <c r="J22" s="41">
        <f>SUM(J18:J21)</f>
        <v>1</v>
      </c>
      <c r="K22" s="1"/>
      <c r="L22" s="1"/>
      <c r="M22" s="1"/>
      <c r="N22" s="3"/>
      <c r="O22" s="3"/>
      <c r="P22" s="3"/>
      <c r="Q22" s="1"/>
      <c r="R22" s="6"/>
      <c r="S22" s="1"/>
      <c r="T22" s="3"/>
      <c r="U22" s="4"/>
      <c r="V22" s="3"/>
      <c r="W22" s="3"/>
      <c r="X22" s="3"/>
      <c r="Y22" s="3"/>
      <c r="Z22" s="3"/>
      <c r="AA22" s="3"/>
      <c r="AB22" s="4"/>
    </row>
    <row r="23" spans="3:28" x14ac:dyDescent="0.3">
      <c r="C23" s="1"/>
      <c r="D23" s="1"/>
      <c r="E23" s="1"/>
      <c r="F23" s="1"/>
      <c r="G23" s="1"/>
      <c r="H23" s="3"/>
      <c r="I23" s="1"/>
      <c r="J23" s="1"/>
      <c r="K23" s="1"/>
      <c r="L23" s="1"/>
      <c r="M23" s="1"/>
      <c r="N23" s="3"/>
      <c r="O23" s="3"/>
      <c r="P23" s="3"/>
      <c r="Q23" s="1"/>
      <c r="R23" s="6"/>
      <c r="S23" s="1"/>
      <c r="T23" s="3"/>
      <c r="U23" s="4"/>
      <c r="V23" s="3"/>
      <c r="W23" s="3"/>
      <c r="X23" s="3"/>
      <c r="Y23" s="3"/>
      <c r="Z23" s="3"/>
      <c r="AA23" s="3"/>
      <c r="AB23" s="4"/>
    </row>
    <row r="24" spans="3:28" x14ac:dyDescent="0.3"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3"/>
      <c r="O24" s="3"/>
      <c r="P24" s="3"/>
      <c r="Q24" s="1"/>
      <c r="R24" s="6"/>
      <c r="S24" s="1"/>
      <c r="T24" s="3"/>
      <c r="U24" s="4"/>
      <c r="V24" s="3"/>
      <c r="W24" s="3"/>
      <c r="X24" s="3"/>
      <c r="Y24" s="3"/>
      <c r="Z24" s="3"/>
      <c r="AA24" s="3"/>
      <c r="AB24" s="4"/>
    </row>
    <row r="25" spans="3:28" x14ac:dyDescent="0.3">
      <c r="C25" s="1"/>
      <c r="D25" s="1"/>
      <c r="E25" s="1"/>
      <c r="F25" s="1"/>
      <c r="G25" s="1"/>
      <c r="H25" s="3"/>
      <c r="I25" s="1"/>
      <c r="J25" s="1"/>
      <c r="K25" s="1"/>
      <c r="L25" s="1"/>
      <c r="M25" s="1"/>
      <c r="N25" s="3"/>
      <c r="O25" s="3"/>
      <c r="P25" s="3"/>
      <c r="Q25" s="1"/>
      <c r="R25" s="6"/>
      <c r="S25" s="1"/>
      <c r="T25" s="3"/>
      <c r="U25" s="4"/>
      <c r="V25" s="3"/>
      <c r="W25" s="3"/>
      <c r="X25" s="3"/>
      <c r="Y25" s="3"/>
      <c r="Z25" s="3"/>
      <c r="AA25" s="3"/>
      <c r="AB25" s="4"/>
    </row>
    <row r="26" spans="3:28" x14ac:dyDescent="0.3">
      <c r="C26" s="1"/>
      <c r="D26" s="1"/>
      <c r="E26" s="1"/>
      <c r="F26" s="1"/>
      <c r="G26" s="1"/>
      <c r="H26" s="3"/>
      <c r="I26" s="1"/>
      <c r="J26" s="1"/>
      <c r="K26" s="1"/>
      <c r="L26" s="1"/>
      <c r="M26" s="1"/>
      <c r="N26" s="3"/>
      <c r="O26" s="3"/>
      <c r="P26" s="3"/>
      <c r="Q26" s="1"/>
      <c r="R26" s="6"/>
      <c r="S26" s="1"/>
      <c r="T26" s="3"/>
      <c r="U26" s="4"/>
      <c r="V26" s="3"/>
      <c r="W26" s="3"/>
      <c r="X26" s="3"/>
      <c r="Y26" s="3"/>
      <c r="Z26" s="3"/>
      <c r="AA26" s="3"/>
      <c r="AB26" s="4"/>
    </row>
    <row r="27" spans="3:28" x14ac:dyDescent="0.3">
      <c r="C27" s="1"/>
      <c r="D27" s="1"/>
      <c r="E27" s="1"/>
      <c r="F27" s="1"/>
      <c r="G27" s="1"/>
      <c r="H27" s="3"/>
      <c r="I27" s="1"/>
      <c r="J27" s="1"/>
      <c r="K27" s="1"/>
      <c r="L27" s="1"/>
      <c r="M27" s="1"/>
      <c r="N27" s="3"/>
      <c r="O27" s="3"/>
      <c r="P27" s="3"/>
      <c r="Q27" s="1"/>
      <c r="R27" s="6"/>
      <c r="S27" s="1"/>
      <c r="T27" s="3"/>
      <c r="U27" s="4"/>
      <c r="V27" s="3"/>
      <c r="W27" s="3"/>
      <c r="X27" s="3"/>
      <c r="Y27" s="3"/>
      <c r="Z27" s="3"/>
      <c r="AA27" s="3"/>
      <c r="AB27" s="4"/>
    </row>
    <row r="28" spans="3:28" x14ac:dyDescent="0.3">
      <c r="C28" s="1"/>
      <c r="D28" s="1"/>
      <c r="E28" s="1"/>
      <c r="F28" s="1"/>
      <c r="G28" s="1"/>
      <c r="H28" s="3"/>
      <c r="I28" s="1"/>
      <c r="J28" s="1"/>
      <c r="K28" s="1"/>
      <c r="L28" s="1"/>
      <c r="M28" s="1"/>
      <c r="N28" s="3"/>
      <c r="O28" s="3"/>
      <c r="P28" s="3"/>
      <c r="Q28" s="1"/>
      <c r="R28" s="6"/>
      <c r="S28" s="1"/>
      <c r="T28" s="3"/>
      <c r="U28" s="4"/>
      <c r="V28" s="3"/>
      <c r="W28" s="3"/>
      <c r="X28" s="3"/>
      <c r="Y28" s="3"/>
      <c r="Z28" s="3"/>
      <c r="AA28" s="3"/>
      <c r="AB28" s="4"/>
    </row>
    <row r="29" spans="3:28" x14ac:dyDescent="0.3">
      <c r="C29" s="1"/>
      <c r="D29" s="1"/>
      <c r="E29" s="1"/>
      <c r="F29" s="1"/>
      <c r="G29" s="1"/>
      <c r="H29" s="3"/>
      <c r="I29" s="1"/>
      <c r="J29" s="1"/>
      <c r="K29" s="1"/>
      <c r="L29" s="1"/>
      <c r="M29" s="1"/>
      <c r="N29" s="3"/>
      <c r="O29" s="3"/>
      <c r="P29" s="3"/>
      <c r="Q29" s="1"/>
      <c r="R29" s="6"/>
      <c r="S29" s="1"/>
      <c r="T29" s="3"/>
      <c r="U29" s="4"/>
      <c r="V29" s="3"/>
      <c r="W29" s="3"/>
      <c r="X29" s="3"/>
      <c r="Y29" s="3"/>
      <c r="Z29" s="3"/>
      <c r="AA29" s="3"/>
      <c r="AB29" s="4"/>
    </row>
    <row r="30" spans="3:28" x14ac:dyDescent="0.3">
      <c r="C30" s="1"/>
      <c r="D30" s="1"/>
      <c r="E30" s="1"/>
      <c r="F30" s="1"/>
      <c r="G30" s="1"/>
      <c r="H30" s="3"/>
      <c r="I30" s="1"/>
      <c r="J30" s="1"/>
      <c r="K30" s="1"/>
      <c r="L30" s="1"/>
      <c r="M30" s="1"/>
      <c r="N30" s="3"/>
      <c r="O30" s="3"/>
      <c r="P30" s="3"/>
      <c r="Q30" s="1"/>
      <c r="R30" s="6"/>
      <c r="S30" s="1"/>
      <c r="T30" s="3"/>
      <c r="U30" s="4"/>
      <c r="V30" s="3"/>
      <c r="W30" s="3"/>
      <c r="X30" s="3"/>
      <c r="Y30" s="3"/>
      <c r="Z30" s="3"/>
      <c r="AA30" s="3"/>
      <c r="AB30" s="4"/>
    </row>
    <row r="31" spans="3:28" x14ac:dyDescent="0.3">
      <c r="C31" s="1"/>
      <c r="D31" s="1"/>
      <c r="E31" s="1"/>
      <c r="F31" s="1"/>
      <c r="G31" s="1"/>
      <c r="H31" s="3"/>
      <c r="I31" s="1"/>
      <c r="J31" s="1"/>
      <c r="K31" s="1"/>
      <c r="L31" s="1"/>
      <c r="M31" s="1"/>
      <c r="N31" s="3"/>
      <c r="O31" s="3"/>
      <c r="P31" s="3"/>
      <c r="Q31" s="1"/>
      <c r="R31" s="6"/>
      <c r="S31" s="1"/>
      <c r="T31" s="3"/>
      <c r="U31" s="4"/>
      <c r="V31" s="3"/>
      <c r="W31" s="3"/>
      <c r="X31" s="3"/>
      <c r="Y31" s="3"/>
      <c r="Z31" s="3"/>
      <c r="AA31" s="3"/>
      <c r="AB31" s="4"/>
    </row>
    <row r="32" spans="3:28" x14ac:dyDescent="0.3">
      <c r="C32" s="1"/>
      <c r="D32" s="1"/>
      <c r="E32" s="1"/>
      <c r="F32" s="1"/>
      <c r="G32" s="1"/>
      <c r="H32" s="3"/>
      <c r="I32" s="1"/>
      <c r="J32" s="1"/>
      <c r="K32" s="1"/>
      <c r="L32" s="1"/>
      <c r="M32" s="1"/>
      <c r="N32" s="3"/>
      <c r="O32" s="3"/>
      <c r="P32" s="3"/>
      <c r="Q32" s="1"/>
      <c r="R32" s="6"/>
      <c r="S32" s="1"/>
      <c r="T32" s="3"/>
      <c r="U32" s="4"/>
      <c r="V32" s="3"/>
      <c r="W32" s="3"/>
      <c r="X32" s="3"/>
      <c r="Y32" s="3"/>
      <c r="Z32" s="3"/>
      <c r="AA32" s="3"/>
      <c r="AB32" s="4"/>
    </row>
    <row r="33" spans="3:28" x14ac:dyDescent="0.3">
      <c r="C33" s="1"/>
      <c r="D33" s="1"/>
      <c r="E33" s="1"/>
      <c r="F33" s="1"/>
      <c r="G33" s="1"/>
      <c r="H33" s="3"/>
      <c r="I33" s="1"/>
      <c r="J33" s="1"/>
      <c r="K33" s="1"/>
      <c r="L33" s="1"/>
      <c r="M33" s="1"/>
      <c r="N33" s="3"/>
      <c r="O33" s="3"/>
      <c r="P33" s="3"/>
      <c r="Q33" s="1"/>
      <c r="R33" s="6"/>
      <c r="S33" s="1"/>
      <c r="T33" s="3"/>
      <c r="U33" s="4"/>
      <c r="V33" s="3"/>
      <c r="W33" s="3"/>
      <c r="X33" s="3"/>
      <c r="Y33" s="3"/>
      <c r="Z33" s="3"/>
      <c r="AA33" s="3"/>
      <c r="AB33" s="4"/>
    </row>
    <row r="34" spans="3:28" x14ac:dyDescent="0.3">
      <c r="C34" s="1"/>
      <c r="D34" s="1"/>
      <c r="E34" s="1"/>
      <c r="F34" s="1"/>
      <c r="G34" s="1"/>
      <c r="H34" s="3"/>
      <c r="I34" s="1"/>
      <c r="J34" s="1"/>
      <c r="K34" s="1"/>
      <c r="L34" s="1"/>
      <c r="M34" s="1"/>
      <c r="N34" s="3"/>
      <c r="O34" s="3"/>
      <c r="P34" s="3"/>
      <c r="Q34" s="1"/>
      <c r="R34" s="6"/>
      <c r="S34" s="1"/>
      <c r="T34" s="3"/>
      <c r="U34" s="4"/>
      <c r="V34" s="3"/>
      <c r="W34" s="3"/>
      <c r="X34" s="3"/>
      <c r="Y34" s="3"/>
      <c r="Z34" s="3"/>
      <c r="AA34" s="3"/>
      <c r="AB34" s="4"/>
    </row>
    <row r="35" spans="3:28" x14ac:dyDescent="0.3">
      <c r="C35" s="1"/>
      <c r="D35" s="1"/>
      <c r="E35" s="1"/>
      <c r="F35" s="1"/>
      <c r="G35" s="1"/>
      <c r="H35" s="3"/>
      <c r="I35" s="1"/>
      <c r="J35" s="1"/>
      <c r="K35" s="1"/>
      <c r="L35" s="1"/>
      <c r="M35" s="1"/>
      <c r="N35" s="3"/>
      <c r="O35" s="3"/>
      <c r="P35" s="3"/>
      <c r="Q35" s="1"/>
      <c r="R35" s="6"/>
      <c r="S35" s="1"/>
      <c r="T35" s="3"/>
      <c r="U35" s="4"/>
      <c r="V35" s="3"/>
      <c r="W35" s="3"/>
      <c r="X35" s="3"/>
      <c r="Y35" s="3"/>
      <c r="Z35" s="3"/>
      <c r="AA35" s="3"/>
      <c r="AB35" s="4"/>
    </row>
    <row r="36" spans="3:28" x14ac:dyDescent="0.3"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3"/>
      <c r="O36" s="3"/>
      <c r="P36" s="3"/>
      <c r="Q36" s="1"/>
      <c r="R36" s="6"/>
      <c r="S36" s="1"/>
      <c r="T36" s="3"/>
      <c r="U36" s="4"/>
      <c r="V36" s="3"/>
      <c r="W36" s="3"/>
      <c r="X36" s="3"/>
      <c r="Y36" s="3"/>
      <c r="Z36" s="3"/>
      <c r="AA36" s="3"/>
      <c r="AB36" s="4"/>
    </row>
    <row r="37" spans="3:28" x14ac:dyDescent="0.3">
      <c r="C37" s="1"/>
      <c r="D37" s="1"/>
      <c r="E37" s="1"/>
      <c r="F37" s="1"/>
      <c r="G37" s="1"/>
      <c r="H37" s="3"/>
      <c r="I37" s="1"/>
      <c r="J37" s="1"/>
      <c r="K37" s="1"/>
      <c r="L37" s="1"/>
      <c r="M37" s="1"/>
      <c r="N37" s="3"/>
      <c r="O37" s="3"/>
      <c r="P37" s="3"/>
      <c r="Q37" s="1"/>
      <c r="R37" s="6"/>
      <c r="S37" s="1"/>
      <c r="T37" s="3"/>
      <c r="U37" s="4"/>
      <c r="V37" s="3"/>
      <c r="W37" s="3"/>
      <c r="X37" s="3"/>
      <c r="Y37" s="3"/>
      <c r="Z37" s="3"/>
      <c r="AA37" s="3"/>
      <c r="AB37" s="4"/>
    </row>
    <row r="38" spans="3:28" x14ac:dyDescent="0.3">
      <c r="C38" s="1"/>
      <c r="D38" s="1"/>
      <c r="E38" s="1"/>
      <c r="F38" s="1"/>
      <c r="G38" s="1"/>
      <c r="H38" s="3"/>
      <c r="I38" s="1"/>
      <c r="J38" s="1"/>
      <c r="K38" s="1"/>
      <c r="L38" s="1"/>
      <c r="M38" s="1"/>
      <c r="N38" s="3"/>
      <c r="O38" s="3"/>
      <c r="P38" s="3"/>
      <c r="Q38" s="1"/>
      <c r="R38" s="6"/>
      <c r="S38" s="1"/>
      <c r="T38" s="3"/>
      <c r="U38" s="4"/>
      <c r="V38" s="3"/>
      <c r="W38" s="3"/>
      <c r="X38" s="3"/>
      <c r="Y38" s="3"/>
      <c r="Z38" s="3"/>
      <c r="AA38" s="3"/>
      <c r="AB38" s="4"/>
    </row>
    <row r="39" spans="3:28" x14ac:dyDescent="0.3">
      <c r="C39" s="1"/>
      <c r="D39" s="1"/>
      <c r="E39" s="1"/>
      <c r="F39" s="1"/>
      <c r="G39" s="1"/>
      <c r="H39" s="3"/>
      <c r="I39" s="1"/>
      <c r="J39" s="1"/>
      <c r="K39" s="1"/>
      <c r="L39" s="1"/>
      <c r="M39" s="1"/>
      <c r="N39" s="3"/>
      <c r="O39" s="3"/>
      <c r="P39" s="3"/>
      <c r="Q39" s="1"/>
      <c r="R39" s="6"/>
      <c r="S39" s="1"/>
      <c r="T39" s="3"/>
      <c r="U39" s="4"/>
      <c r="V39" s="3"/>
      <c r="W39" s="3"/>
      <c r="X39" s="3"/>
      <c r="Y39" s="3"/>
      <c r="Z39" s="3"/>
      <c r="AA39" s="3"/>
      <c r="AB39" s="4"/>
    </row>
    <row r="40" spans="3:28" x14ac:dyDescent="0.3">
      <c r="C40" s="1"/>
      <c r="D40" s="1"/>
      <c r="E40" s="1"/>
      <c r="F40" s="1"/>
      <c r="G40" s="1"/>
      <c r="H40" s="3"/>
      <c r="I40" s="1"/>
      <c r="J40" s="1"/>
      <c r="K40" s="1"/>
      <c r="L40" s="1"/>
      <c r="M40" s="1"/>
      <c r="N40" s="3"/>
      <c r="O40" s="3"/>
      <c r="P40" s="3"/>
      <c r="Q40" s="1"/>
      <c r="R40" s="6"/>
      <c r="S40" s="1"/>
      <c r="T40" s="3"/>
      <c r="U40" s="4"/>
      <c r="V40" s="3"/>
      <c r="W40" s="3"/>
      <c r="X40" s="3"/>
      <c r="Y40" s="3"/>
      <c r="Z40" s="3"/>
      <c r="AA40" s="3"/>
      <c r="AB40" s="4"/>
    </row>
    <row r="41" spans="3:28" x14ac:dyDescent="0.3">
      <c r="C41" s="1"/>
      <c r="D41" s="1"/>
      <c r="E41" s="1"/>
      <c r="F41" s="1"/>
      <c r="G41" s="1"/>
      <c r="H41" s="3"/>
      <c r="I41" s="1"/>
      <c r="J41" s="1"/>
      <c r="K41" s="1"/>
      <c r="L41" s="1"/>
      <c r="M41" s="1"/>
      <c r="N41" s="3"/>
      <c r="O41" s="3"/>
      <c r="P41" s="3"/>
      <c r="Q41" s="1"/>
      <c r="R41" s="6"/>
      <c r="S41" s="1"/>
      <c r="T41" s="3"/>
      <c r="U41" s="4"/>
      <c r="V41" s="3"/>
      <c r="W41" s="3"/>
      <c r="X41" s="3"/>
      <c r="Y41" s="3"/>
      <c r="Z41" s="3"/>
      <c r="AA41" s="3"/>
      <c r="AB41" s="4"/>
    </row>
    <row r="42" spans="3:28" x14ac:dyDescent="0.3">
      <c r="C42" s="1"/>
      <c r="D42" s="1"/>
      <c r="E42" s="1"/>
      <c r="F42" s="1"/>
      <c r="G42" s="1"/>
      <c r="H42" s="3"/>
      <c r="I42" s="1"/>
      <c r="J42" s="1"/>
      <c r="K42" s="1"/>
      <c r="L42" s="1"/>
      <c r="M42" s="1"/>
      <c r="N42" s="3"/>
      <c r="O42" s="3"/>
      <c r="P42" s="3"/>
      <c r="Q42" s="1"/>
      <c r="R42" s="6"/>
      <c r="S42" s="1"/>
      <c r="T42" s="3"/>
      <c r="U42" s="4"/>
      <c r="V42" s="3"/>
      <c r="W42" s="3"/>
      <c r="X42" s="3"/>
      <c r="Y42" s="3"/>
      <c r="Z42" s="3"/>
      <c r="AA42" s="3"/>
      <c r="AB42" s="4"/>
    </row>
    <row r="43" spans="3:28" x14ac:dyDescent="0.3">
      <c r="C43" s="1"/>
      <c r="D43" s="1"/>
      <c r="E43" s="1"/>
      <c r="F43" s="1"/>
      <c r="G43" s="1"/>
      <c r="H43" s="3"/>
      <c r="I43" s="1"/>
      <c r="J43" s="1"/>
      <c r="K43" s="1"/>
      <c r="L43" s="1"/>
      <c r="M43" s="1"/>
      <c r="N43" s="3"/>
      <c r="O43" s="3"/>
      <c r="P43" s="3"/>
      <c r="Q43" s="1"/>
      <c r="R43" s="6"/>
      <c r="S43" s="1"/>
      <c r="T43" s="3"/>
      <c r="U43" s="4"/>
      <c r="V43" s="3"/>
      <c r="W43" s="3"/>
      <c r="X43" s="3"/>
      <c r="Y43" s="3"/>
      <c r="Z43" s="3"/>
      <c r="AA43" s="3"/>
      <c r="AB43" s="4"/>
    </row>
    <row r="44" spans="3:28" x14ac:dyDescent="0.3">
      <c r="C44" s="1"/>
      <c r="D44" s="1"/>
      <c r="E44" s="1"/>
      <c r="F44" s="1"/>
      <c r="G44" s="1"/>
      <c r="H44" s="3"/>
      <c r="I44" s="1"/>
      <c r="J44" s="1"/>
      <c r="K44" s="1"/>
      <c r="L44" s="1"/>
      <c r="M44" s="1"/>
      <c r="N44" s="3"/>
      <c r="O44" s="3"/>
      <c r="P44" s="3"/>
      <c r="Q44" s="1"/>
      <c r="R44" s="6"/>
      <c r="S44" s="1"/>
      <c r="T44" s="3"/>
      <c r="U44" s="4"/>
      <c r="V44" s="3"/>
      <c r="W44" s="3"/>
      <c r="X44" s="3"/>
      <c r="Y44" s="3"/>
      <c r="Z44" s="3"/>
      <c r="AA44" s="3"/>
      <c r="AB44" s="4"/>
    </row>
    <row r="45" spans="3:28" x14ac:dyDescent="0.3">
      <c r="C45" s="1"/>
      <c r="D45" s="1"/>
      <c r="E45" s="1"/>
      <c r="F45" s="1"/>
      <c r="G45" s="1"/>
      <c r="H45" s="3"/>
      <c r="I45" s="1"/>
      <c r="J45" s="1"/>
      <c r="K45" s="1"/>
      <c r="L45" s="1"/>
      <c r="M45" s="1"/>
      <c r="N45" s="3"/>
      <c r="O45" s="3"/>
      <c r="P45" s="3"/>
      <c r="Q45" s="1"/>
      <c r="R45" s="6"/>
      <c r="S45" s="1"/>
      <c r="T45" s="3"/>
      <c r="U45" s="4"/>
      <c r="V45" s="3"/>
      <c r="W45" s="3"/>
      <c r="X45" s="3"/>
      <c r="Y45" s="3"/>
      <c r="Z45" s="3"/>
      <c r="AA45" s="3"/>
      <c r="AB45" s="4"/>
    </row>
    <row r="46" spans="3:28" x14ac:dyDescent="0.3">
      <c r="C46" s="1"/>
      <c r="D46" s="1"/>
      <c r="E46" s="1"/>
      <c r="F46" s="1"/>
      <c r="G46" s="1"/>
      <c r="H46" s="3"/>
      <c r="I46" s="1"/>
      <c r="J46" s="1"/>
      <c r="K46" s="1"/>
      <c r="L46" s="1"/>
      <c r="M46" s="1"/>
      <c r="N46" s="3"/>
      <c r="O46" s="3"/>
      <c r="P46" s="3"/>
      <c r="Q46" s="1"/>
      <c r="R46" s="6"/>
      <c r="S46" s="1"/>
      <c r="T46" s="3"/>
      <c r="U46" s="4"/>
      <c r="V46" s="3"/>
      <c r="W46" s="3"/>
      <c r="X46" s="3"/>
      <c r="Y46" s="3"/>
      <c r="Z46" s="3"/>
      <c r="AA46" s="3"/>
      <c r="AB46" s="4"/>
    </row>
    <row r="47" spans="3:28" x14ac:dyDescent="0.3">
      <c r="C47" s="1"/>
      <c r="D47" s="1"/>
      <c r="E47" s="1"/>
      <c r="F47" s="1"/>
      <c r="G47" s="1"/>
      <c r="H47" s="3"/>
      <c r="I47" s="1"/>
      <c r="J47" s="1"/>
      <c r="K47" s="1"/>
      <c r="L47" s="1"/>
      <c r="M47" s="1"/>
      <c r="N47" s="1"/>
      <c r="O47" s="3"/>
      <c r="P47" s="3"/>
      <c r="Q47" s="1"/>
      <c r="R47" s="6"/>
      <c r="S47" s="1"/>
      <c r="T47" s="3"/>
      <c r="U47" s="4"/>
      <c r="V47" s="3"/>
      <c r="W47" s="3"/>
      <c r="X47" s="3"/>
      <c r="Y47" s="3"/>
      <c r="Z47" s="3"/>
      <c r="AA47" s="3"/>
      <c r="AB47" s="4"/>
    </row>
    <row r="48" spans="3:28" x14ac:dyDescent="0.3">
      <c r="C48" s="1"/>
      <c r="D48" s="1"/>
      <c r="E48" s="1"/>
      <c r="F48" s="1"/>
      <c r="G48" s="1"/>
      <c r="H48" s="3"/>
      <c r="I48" s="1"/>
      <c r="J48" s="1"/>
      <c r="K48" s="1"/>
      <c r="L48" s="1"/>
      <c r="M48" s="1"/>
      <c r="N48" s="1"/>
      <c r="O48" s="3"/>
      <c r="P48" s="3"/>
      <c r="Q48" s="1"/>
      <c r="R48" s="6"/>
      <c r="S48" s="1"/>
      <c r="T48" s="3"/>
      <c r="U48" s="4"/>
      <c r="V48" s="3"/>
      <c r="W48" s="3"/>
      <c r="X48" s="3"/>
      <c r="Y48" s="3"/>
      <c r="Z48" s="3"/>
      <c r="AA48" s="3"/>
      <c r="AB48" s="4"/>
    </row>
    <row r="49" spans="3:28" x14ac:dyDescent="0.3">
      <c r="C49" s="1"/>
      <c r="D49" s="1"/>
      <c r="E49" s="1"/>
      <c r="F49" s="1"/>
      <c r="G49" s="1"/>
      <c r="H49" s="3"/>
      <c r="I49" s="1"/>
      <c r="J49" s="1"/>
      <c r="K49" s="1"/>
      <c r="L49" s="1"/>
      <c r="M49" s="1"/>
      <c r="N49" s="1"/>
      <c r="O49" s="3"/>
      <c r="P49" s="3"/>
      <c r="Q49" s="1"/>
      <c r="R49" s="6"/>
      <c r="S49" s="1"/>
      <c r="T49" s="3"/>
      <c r="U49" s="4"/>
      <c r="V49" s="3"/>
      <c r="W49" s="3"/>
      <c r="X49" s="3"/>
      <c r="Y49" s="3"/>
      <c r="Z49" s="3"/>
      <c r="AA49" s="3"/>
      <c r="AB49" s="4"/>
    </row>
    <row r="50" spans="3:28" x14ac:dyDescent="0.3">
      <c r="C50" s="1"/>
      <c r="D50" s="1"/>
      <c r="E50" s="1"/>
      <c r="F50" s="1"/>
      <c r="G50" s="1"/>
      <c r="H50" s="3"/>
      <c r="I50" s="1"/>
      <c r="J50" s="1"/>
      <c r="K50" s="1"/>
      <c r="L50" s="1"/>
      <c r="M50" s="1"/>
      <c r="N50" s="1"/>
      <c r="O50" s="3"/>
      <c r="P50" s="3"/>
      <c r="Q50" s="1"/>
      <c r="R50" s="6"/>
      <c r="S50" s="1"/>
      <c r="T50" s="3"/>
      <c r="U50" s="4"/>
      <c r="V50" s="3"/>
      <c r="W50" s="3"/>
      <c r="X50" s="3"/>
      <c r="Y50" s="3"/>
      <c r="Z50" s="3"/>
      <c r="AA50" s="3"/>
      <c r="AB50" s="4"/>
    </row>
    <row r="51" spans="3:28" x14ac:dyDescent="0.3">
      <c r="C51" s="1"/>
      <c r="D51" s="1"/>
      <c r="E51" s="1"/>
      <c r="F51" s="1"/>
      <c r="G51" s="1"/>
      <c r="H51" s="3"/>
      <c r="I51" s="1"/>
      <c r="J51" s="1"/>
      <c r="K51" s="1"/>
      <c r="L51" s="1"/>
      <c r="M51" s="1"/>
      <c r="N51" s="1"/>
      <c r="O51" s="3"/>
      <c r="P51" s="3"/>
      <c r="Q51" s="1"/>
      <c r="R51" s="6"/>
      <c r="S51" s="1"/>
      <c r="T51" s="3"/>
      <c r="U51" s="4"/>
      <c r="V51" s="3"/>
      <c r="W51" s="3"/>
      <c r="X51" s="3"/>
      <c r="Y51" s="3"/>
      <c r="Z51" s="3"/>
      <c r="AA51" s="3"/>
      <c r="AB51" s="4"/>
    </row>
    <row r="52" spans="3:28" x14ac:dyDescent="0.3"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3"/>
      <c r="P52" s="3"/>
      <c r="Q52" s="1"/>
      <c r="R52" s="6"/>
      <c r="S52" s="1"/>
      <c r="T52" s="3"/>
      <c r="U52" s="4"/>
      <c r="V52" s="3"/>
      <c r="W52" s="3"/>
      <c r="X52" s="3"/>
      <c r="Y52" s="3"/>
      <c r="Z52" s="3"/>
      <c r="AA52" s="3"/>
      <c r="AB52" s="4"/>
    </row>
    <row r="53" spans="3:28" x14ac:dyDescent="0.3">
      <c r="C53" s="1"/>
      <c r="D53" s="1"/>
      <c r="E53" s="1"/>
      <c r="F53" s="1"/>
      <c r="G53" s="1"/>
      <c r="H53" s="3"/>
      <c r="I53" s="1"/>
      <c r="J53" s="1"/>
      <c r="K53" s="1"/>
      <c r="L53" s="1"/>
      <c r="M53" s="1"/>
      <c r="N53" s="1"/>
      <c r="O53" s="3"/>
      <c r="P53" s="3"/>
      <c r="Q53" s="1"/>
      <c r="R53" s="6"/>
      <c r="S53" s="1"/>
      <c r="T53" s="3"/>
      <c r="U53" s="4"/>
      <c r="V53" s="3"/>
      <c r="W53" s="3"/>
      <c r="X53" s="3"/>
      <c r="Y53" s="3"/>
      <c r="Z53" s="3"/>
      <c r="AA53" s="3"/>
      <c r="AB53" s="4"/>
    </row>
    <row r="54" spans="3:28" x14ac:dyDescent="0.3">
      <c r="C54" s="1"/>
      <c r="D54" s="1"/>
      <c r="E54" s="1"/>
      <c r="F54" s="1"/>
      <c r="G54" s="1"/>
      <c r="H54" s="3"/>
      <c r="I54" s="1"/>
      <c r="J54" s="1"/>
      <c r="K54" s="1"/>
      <c r="L54" s="1"/>
      <c r="M54" s="1"/>
      <c r="N54" s="1"/>
      <c r="O54" s="3"/>
      <c r="P54" s="3"/>
      <c r="Q54" s="1"/>
      <c r="R54" s="6"/>
      <c r="S54" s="1"/>
      <c r="T54" s="3"/>
      <c r="U54" s="4"/>
      <c r="V54" s="3"/>
      <c r="W54" s="3"/>
      <c r="X54" s="3"/>
      <c r="Y54" s="3"/>
      <c r="Z54" s="3"/>
      <c r="AA54" s="3"/>
      <c r="AB54" s="4"/>
    </row>
    <row r="55" spans="3:28" x14ac:dyDescent="0.3">
      <c r="C55" s="1"/>
      <c r="D55" s="1"/>
      <c r="E55" s="1"/>
      <c r="F55" s="1"/>
      <c r="G55" s="1"/>
      <c r="H55" s="3"/>
      <c r="I55" s="1"/>
      <c r="J55" s="1"/>
      <c r="K55" s="1"/>
      <c r="L55" s="1"/>
      <c r="M55" s="1"/>
      <c r="N55" s="1"/>
      <c r="O55" s="3"/>
      <c r="P55" s="3"/>
      <c r="Q55" s="1"/>
      <c r="R55" s="6"/>
      <c r="S55" s="1"/>
      <c r="T55" s="3"/>
      <c r="U55" s="4"/>
      <c r="V55" s="3"/>
      <c r="W55" s="3"/>
      <c r="X55" s="3"/>
      <c r="Y55" s="3"/>
      <c r="Z55" s="3"/>
      <c r="AA55" s="3"/>
      <c r="AB55" s="4"/>
    </row>
    <row r="56" spans="3:28" x14ac:dyDescent="0.3">
      <c r="C56" s="1"/>
      <c r="D56" s="1"/>
      <c r="E56" s="1"/>
      <c r="F56" s="1"/>
      <c r="G56" s="1"/>
      <c r="H56" s="3"/>
      <c r="I56" s="1"/>
      <c r="J56" s="1"/>
      <c r="K56" s="1"/>
      <c r="L56" s="1"/>
      <c r="M56" s="1"/>
      <c r="N56" s="1"/>
      <c r="O56" s="3"/>
      <c r="P56" s="3"/>
      <c r="Q56" s="1"/>
      <c r="R56" s="6"/>
      <c r="S56" s="1"/>
      <c r="T56" s="3"/>
      <c r="U56" s="4"/>
      <c r="V56" s="3"/>
      <c r="W56" s="3"/>
      <c r="X56" s="3"/>
      <c r="Y56" s="3"/>
      <c r="Z56" s="3"/>
      <c r="AA56" s="3"/>
      <c r="AB56" s="4"/>
    </row>
    <row r="57" spans="3:28" x14ac:dyDescent="0.3">
      <c r="C57" s="1"/>
      <c r="D57" s="1"/>
      <c r="E57" s="1"/>
      <c r="F57" s="1"/>
      <c r="G57" s="1"/>
      <c r="H57" s="3"/>
      <c r="I57" s="1"/>
      <c r="J57" s="1"/>
      <c r="K57" s="1"/>
      <c r="L57" s="1"/>
      <c r="M57" s="1"/>
      <c r="N57" s="1"/>
      <c r="O57" s="3"/>
      <c r="P57" s="3"/>
      <c r="Q57" s="1"/>
      <c r="R57" s="6"/>
      <c r="S57" s="1"/>
      <c r="T57" s="3"/>
      <c r="U57" s="4"/>
      <c r="V57" s="3"/>
      <c r="W57" s="3"/>
      <c r="X57" s="3"/>
      <c r="Y57" s="3"/>
      <c r="Z57" s="3"/>
      <c r="AA57" s="3"/>
      <c r="AB57" s="4"/>
    </row>
    <row r="58" spans="3:28" x14ac:dyDescent="0.3">
      <c r="C58" s="1"/>
      <c r="D58" s="1"/>
      <c r="E58" s="1"/>
      <c r="F58" s="1"/>
      <c r="G58" s="1"/>
      <c r="H58" s="3"/>
      <c r="I58" s="1"/>
      <c r="J58" s="1"/>
      <c r="K58" s="1"/>
      <c r="L58" s="1"/>
      <c r="M58" s="1"/>
      <c r="N58" s="1"/>
      <c r="O58" s="3"/>
      <c r="P58" s="3"/>
      <c r="Q58" s="1"/>
      <c r="R58" s="6"/>
      <c r="S58" s="1"/>
      <c r="T58" s="3"/>
      <c r="U58" s="4"/>
      <c r="V58" s="3"/>
      <c r="W58" s="3"/>
      <c r="X58" s="3"/>
      <c r="Y58" s="3"/>
      <c r="Z58" s="3"/>
      <c r="AA58" s="3"/>
      <c r="AB58" s="4"/>
    </row>
    <row r="59" spans="3:28" x14ac:dyDescent="0.3">
      <c r="C59" s="1"/>
      <c r="D59" s="1"/>
      <c r="E59" s="1"/>
      <c r="F59" s="1"/>
      <c r="G59" s="1"/>
      <c r="H59" s="3"/>
      <c r="I59" s="1"/>
      <c r="J59" s="1"/>
      <c r="K59" s="1"/>
      <c r="L59" s="1"/>
      <c r="M59" s="1"/>
      <c r="N59" s="1"/>
      <c r="O59" s="3"/>
      <c r="P59" s="3"/>
      <c r="Q59" s="1"/>
      <c r="R59" s="6"/>
      <c r="S59" s="1"/>
      <c r="T59" s="3"/>
      <c r="U59" s="4"/>
      <c r="V59" s="3"/>
      <c r="W59" s="3"/>
      <c r="X59" s="3"/>
      <c r="Y59" s="3"/>
      <c r="Z59" s="3"/>
      <c r="AA59" s="3"/>
      <c r="AB59" s="4"/>
    </row>
    <row r="60" spans="3:28" x14ac:dyDescent="0.3">
      <c r="C60" s="1"/>
      <c r="D60" s="1"/>
      <c r="E60" s="1"/>
      <c r="F60" s="1"/>
      <c r="G60" s="1"/>
      <c r="H60" s="3"/>
      <c r="I60" s="1"/>
      <c r="J60" s="1"/>
      <c r="K60" s="1"/>
      <c r="L60" s="1"/>
      <c r="M60" s="1"/>
      <c r="N60" s="1"/>
      <c r="O60" s="3"/>
      <c r="P60" s="3"/>
      <c r="Q60" s="1"/>
      <c r="R60" s="6"/>
      <c r="S60" s="1"/>
      <c r="T60" s="3"/>
      <c r="U60" s="4"/>
      <c r="V60" s="3"/>
      <c r="W60" s="3"/>
      <c r="X60" s="3"/>
      <c r="Y60" s="3"/>
      <c r="Z60" s="3"/>
      <c r="AA60" s="3"/>
      <c r="AB60" s="4"/>
    </row>
    <row r="61" spans="3:28" x14ac:dyDescent="0.3">
      <c r="C61" s="1"/>
      <c r="D61" s="1"/>
      <c r="E61" s="1"/>
      <c r="F61" s="1"/>
      <c r="G61" s="1"/>
      <c r="H61" s="3"/>
      <c r="I61" s="1"/>
      <c r="J61" s="1"/>
      <c r="K61" s="1"/>
      <c r="L61" s="1"/>
      <c r="M61" s="1"/>
      <c r="N61" s="1"/>
      <c r="O61" s="3"/>
      <c r="P61" s="3"/>
      <c r="Q61" s="1"/>
      <c r="R61" s="6"/>
      <c r="S61" s="1"/>
      <c r="T61" s="3"/>
      <c r="U61" s="4"/>
      <c r="V61" s="3"/>
      <c r="W61" s="3"/>
      <c r="X61" s="3"/>
      <c r="Y61" s="3"/>
      <c r="Z61" s="3"/>
      <c r="AA61" s="3"/>
      <c r="AB61" s="4"/>
    </row>
    <row r="62" spans="3:28" x14ac:dyDescent="0.3">
      <c r="C62" s="1"/>
      <c r="D62" s="1"/>
      <c r="E62" s="1"/>
      <c r="F62" s="1"/>
      <c r="G62" s="1"/>
      <c r="H62" s="3"/>
      <c r="I62" s="1"/>
      <c r="J62" s="1"/>
      <c r="K62" s="1"/>
      <c r="L62" s="1"/>
      <c r="M62" s="1"/>
      <c r="N62" s="1"/>
      <c r="O62" s="3"/>
      <c r="P62" s="3"/>
      <c r="Q62" s="1"/>
      <c r="R62" s="6"/>
      <c r="S62" s="1"/>
      <c r="T62" s="3"/>
      <c r="U62" s="4"/>
      <c r="V62" s="3"/>
      <c r="W62" s="3"/>
      <c r="X62" s="3"/>
      <c r="Y62" s="3"/>
      <c r="Z62" s="3"/>
      <c r="AA62" s="3"/>
      <c r="AB62" s="4"/>
    </row>
    <row r="63" spans="3:28" x14ac:dyDescent="0.3">
      <c r="C63" s="1"/>
      <c r="D63" s="1"/>
      <c r="E63" s="1"/>
      <c r="F63" s="1"/>
      <c r="G63" s="1"/>
      <c r="H63" s="3"/>
      <c r="I63" s="1"/>
      <c r="J63" s="1"/>
      <c r="K63" s="1"/>
      <c r="L63" s="1"/>
      <c r="M63" s="1"/>
      <c r="N63" s="1"/>
      <c r="O63" s="3"/>
      <c r="P63" s="3"/>
      <c r="Q63" s="1"/>
      <c r="R63" s="6"/>
      <c r="S63" s="1"/>
      <c r="T63" s="3"/>
      <c r="U63" s="4"/>
      <c r="V63" s="3"/>
      <c r="W63" s="3"/>
      <c r="X63" s="3"/>
      <c r="Y63" s="3"/>
      <c r="Z63" s="3"/>
      <c r="AA63" s="3"/>
      <c r="AB63" s="4"/>
    </row>
    <row r="64" spans="3:28" x14ac:dyDescent="0.3">
      <c r="C64" s="1"/>
      <c r="D64" s="1"/>
      <c r="E64" s="1"/>
      <c r="F64" s="1"/>
      <c r="G64" s="1"/>
      <c r="H64" s="3"/>
      <c r="I64" s="1"/>
      <c r="J64" s="1"/>
      <c r="K64" s="1"/>
      <c r="L64" s="1"/>
      <c r="M64" s="1"/>
      <c r="N64" s="1"/>
      <c r="O64" s="3"/>
      <c r="P64" s="3"/>
      <c r="Q64" s="1"/>
      <c r="R64" s="6"/>
      <c r="S64" s="1"/>
      <c r="T64" s="3"/>
      <c r="U64" s="4"/>
      <c r="V64" s="3"/>
      <c r="W64" s="3"/>
      <c r="X64" s="3"/>
      <c r="Y64" s="3"/>
      <c r="Z64" s="3"/>
      <c r="AA64" s="3"/>
      <c r="AB64" s="4"/>
    </row>
    <row r="65" spans="3:28" x14ac:dyDescent="0.3">
      <c r="C65" s="1"/>
      <c r="D65" s="1"/>
      <c r="E65" s="1"/>
      <c r="F65" s="1"/>
      <c r="G65" s="1"/>
      <c r="H65" s="3"/>
      <c r="I65" s="1"/>
      <c r="J65" s="1"/>
      <c r="K65" s="1"/>
      <c r="L65" s="1"/>
      <c r="M65" s="1"/>
      <c r="N65" s="1"/>
      <c r="O65" s="3"/>
      <c r="P65" s="3"/>
      <c r="Q65" s="1"/>
      <c r="R65" s="6"/>
      <c r="S65" s="1"/>
      <c r="T65" s="3"/>
      <c r="U65" s="4"/>
      <c r="V65" s="3"/>
      <c r="W65" s="3"/>
      <c r="X65" s="3"/>
      <c r="Y65" s="3"/>
      <c r="Z65" s="3"/>
      <c r="AA65" s="3"/>
      <c r="AB65" s="4"/>
    </row>
    <row r="66" spans="3:28" x14ac:dyDescent="0.3">
      <c r="C66" s="1"/>
      <c r="D66" s="1"/>
      <c r="E66" s="1"/>
      <c r="F66" s="1"/>
      <c r="G66" s="1"/>
      <c r="H66" s="3"/>
      <c r="I66" s="1"/>
      <c r="J66" s="1"/>
      <c r="K66" s="1"/>
      <c r="L66" s="1"/>
      <c r="M66" s="1"/>
      <c r="N66" s="1"/>
      <c r="O66" s="3"/>
      <c r="P66" s="3"/>
      <c r="Q66" s="1"/>
      <c r="R66" s="6"/>
      <c r="S66" s="1"/>
      <c r="T66" s="3"/>
      <c r="U66" s="4"/>
      <c r="V66" s="3"/>
      <c r="W66" s="3"/>
      <c r="X66" s="3"/>
      <c r="Y66" s="3"/>
      <c r="Z66" s="3"/>
      <c r="AA66" s="3"/>
      <c r="AB66" s="4"/>
    </row>
    <row r="67" spans="3:28" x14ac:dyDescent="0.3">
      <c r="C67" s="1"/>
      <c r="D67" s="1"/>
      <c r="E67" s="1"/>
      <c r="F67" s="1"/>
      <c r="G67" s="1"/>
      <c r="H67" s="3"/>
      <c r="I67" s="1"/>
      <c r="J67" s="1"/>
      <c r="K67" s="1"/>
      <c r="L67" s="1"/>
      <c r="M67" s="1"/>
      <c r="N67" s="1"/>
      <c r="O67" s="3"/>
      <c r="P67" s="3"/>
      <c r="Q67" s="1"/>
      <c r="R67" s="6"/>
      <c r="S67" s="1"/>
      <c r="T67" s="3"/>
      <c r="U67" s="4"/>
      <c r="V67" s="3"/>
      <c r="W67" s="3"/>
      <c r="X67" s="3"/>
      <c r="Y67" s="3"/>
      <c r="Z67" s="3"/>
      <c r="AA67" s="3"/>
      <c r="AB67" s="4"/>
    </row>
    <row r="68" spans="3:28" x14ac:dyDescent="0.3">
      <c r="C68" s="1"/>
      <c r="D68" s="1"/>
      <c r="E68" s="1"/>
      <c r="F68" s="1"/>
      <c r="G68" s="1"/>
      <c r="H68" s="3"/>
      <c r="I68" s="1"/>
      <c r="J68" s="1"/>
      <c r="K68" s="1"/>
      <c r="L68" s="1"/>
      <c r="M68" s="1"/>
      <c r="N68" s="1"/>
      <c r="O68" s="3"/>
      <c r="P68" s="3"/>
      <c r="Q68" s="1"/>
      <c r="R68" s="6"/>
      <c r="S68" s="1"/>
      <c r="T68" s="3"/>
      <c r="U68" s="4"/>
      <c r="V68" s="3"/>
      <c r="W68" s="3"/>
      <c r="X68" s="3"/>
      <c r="Y68" s="3"/>
      <c r="Z68" s="3"/>
      <c r="AA68" s="3"/>
      <c r="AB68" s="4"/>
    </row>
    <row r="69" spans="3:28" x14ac:dyDescent="0.3">
      <c r="C69" s="1"/>
      <c r="D69" s="1"/>
      <c r="E69" s="1"/>
      <c r="F69" s="1"/>
      <c r="G69" s="1"/>
      <c r="H69" s="3"/>
      <c r="I69" s="1"/>
      <c r="J69" s="1"/>
      <c r="K69" s="1"/>
      <c r="L69" s="1"/>
      <c r="M69" s="1"/>
      <c r="N69" s="1"/>
      <c r="O69" s="3"/>
      <c r="P69" s="3"/>
      <c r="Q69" s="1"/>
      <c r="R69" s="6"/>
      <c r="S69" s="1"/>
      <c r="T69" s="3"/>
      <c r="U69" s="4"/>
      <c r="V69" s="3"/>
      <c r="W69" s="3"/>
      <c r="X69" s="3"/>
      <c r="Y69" s="3"/>
      <c r="Z69" s="3"/>
      <c r="AA69" s="3"/>
      <c r="AB69" s="4"/>
    </row>
    <row r="70" spans="3:28" x14ac:dyDescent="0.3">
      <c r="C70" s="1"/>
      <c r="D70" s="1"/>
      <c r="E70" s="1"/>
      <c r="F70" s="1"/>
      <c r="G70" s="1"/>
      <c r="H70" s="3"/>
      <c r="I70" s="1"/>
      <c r="J70" s="1"/>
      <c r="K70" s="1"/>
      <c r="L70" s="1"/>
      <c r="M70" s="1"/>
      <c r="N70" s="1"/>
      <c r="O70" s="3"/>
      <c r="P70" s="3"/>
      <c r="Q70" s="1"/>
      <c r="R70" s="6"/>
      <c r="S70" s="1"/>
      <c r="T70" s="3"/>
      <c r="U70" s="4"/>
      <c r="V70" s="3"/>
      <c r="W70" s="3"/>
      <c r="X70" s="3"/>
      <c r="Y70" s="3"/>
      <c r="Z70" s="3"/>
      <c r="AA70" s="3"/>
      <c r="AB70" s="4"/>
    </row>
    <row r="71" spans="3:28" x14ac:dyDescent="0.3">
      <c r="C71" s="1"/>
      <c r="D71" s="1"/>
      <c r="E71" s="1"/>
      <c r="F71" s="1"/>
      <c r="G71" s="1"/>
      <c r="H71" s="3"/>
      <c r="I71" s="1"/>
      <c r="J71" s="1"/>
      <c r="K71" s="1"/>
      <c r="L71" s="1"/>
      <c r="M71" s="1"/>
      <c r="N71" s="1"/>
      <c r="O71" s="3"/>
      <c r="P71" s="3"/>
      <c r="Q71" s="1"/>
      <c r="R71" s="6"/>
      <c r="S71" s="1"/>
      <c r="T71" s="3"/>
      <c r="U71" s="4"/>
      <c r="V71" s="3"/>
      <c r="W71" s="3"/>
      <c r="X71" s="3"/>
      <c r="Y71" s="3"/>
      <c r="Z71" s="3"/>
      <c r="AA71" s="3"/>
      <c r="AB71" s="4"/>
    </row>
    <row r="72" spans="3:28" x14ac:dyDescent="0.3">
      <c r="C72" s="1"/>
      <c r="D72" s="1"/>
      <c r="E72" s="1"/>
      <c r="F72" s="1"/>
      <c r="G72" s="1"/>
      <c r="H72" s="3"/>
      <c r="I72" s="1"/>
      <c r="J72" s="1"/>
      <c r="K72" s="1"/>
      <c r="L72" s="1"/>
      <c r="M72" s="1"/>
      <c r="N72" s="1"/>
      <c r="O72" s="3"/>
      <c r="P72" s="3"/>
      <c r="Q72" s="1"/>
      <c r="R72" s="6"/>
      <c r="S72" s="1"/>
      <c r="T72" s="3"/>
      <c r="U72" s="4"/>
      <c r="V72" s="3"/>
      <c r="W72" s="3"/>
      <c r="X72" s="3"/>
      <c r="Y72" s="3"/>
      <c r="Z72" s="3"/>
      <c r="AA72" s="3"/>
      <c r="AB72" s="4"/>
    </row>
    <row r="73" spans="3:28" x14ac:dyDescent="0.3">
      <c r="C73" s="1"/>
      <c r="D73" s="1"/>
      <c r="E73" s="1"/>
      <c r="F73" s="1"/>
      <c r="G73" s="1"/>
      <c r="H73" s="3"/>
      <c r="I73" s="1"/>
      <c r="J73" s="1"/>
      <c r="K73" s="1"/>
      <c r="L73" s="1"/>
      <c r="M73" s="1"/>
      <c r="N73" s="1"/>
      <c r="O73" s="3"/>
      <c r="P73" s="3"/>
      <c r="Q73" s="1"/>
      <c r="R73" s="6"/>
      <c r="S73" s="1"/>
      <c r="T73" s="3"/>
      <c r="U73" s="4"/>
      <c r="V73" s="3"/>
      <c r="W73" s="3"/>
      <c r="X73" s="3"/>
      <c r="Y73" s="3"/>
      <c r="Z73" s="3"/>
      <c r="AA73" s="3"/>
      <c r="AB73" s="4"/>
    </row>
    <row r="74" spans="3:28" x14ac:dyDescent="0.3">
      <c r="C74" s="1"/>
      <c r="D74" s="1"/>
      <c r="E74" s="1"/>
      <c r="F74" s="1"/>
      <c r="G74" s="1"/>
      <c r="H74" s="3"/>
      <c r="I74" s="1"/>
      <c r="J74" s="1"/>
      <c r="K74" s="1"/>
      <c r="L74" s="1"/>
      <c r="M74" s="1"/>
      <c r="N74" s="1"/>
      <c r="O74" s="3"/>
      <c r="P74" s="3"/>
      <c r="Q74" s="1"/>
      <c r="R74" s="6"/>
      <c r="S74" s="1"/>
      <c r="T74" s="3"/>
      <c r="U74" s="4"/>
      <c r="V74" s="3"/>
      <c r="W74" s="3"/>
      <c r="X74" s="3"/>
      <c r="Y74" s="3"/>
      <c r="Z74" s="3"/>
      <c r="AA74" s="3"/>
      <c r="AB74" s="4"/>
    </row>
    <row r="75" spans="3:28" x14ac:dyDescent="0.3">
      <c r="C75" s="1"/>
      <c r="D75" s="1"/>
      <c r="E75" s="1"/>
      <c r="F75" s="1"/>
      <c r="G75" s="1"/>
      <c r="H75" s="3"/>
      <c r="I75" s="1"/>
      <c r="J75" s="1"/>
      <c r="K75" s="1"/>
      <c r="L75" s="1"/>
      <c r="M75" s="1"/>
      <c r="N75" s="1"/>
      <c r="O75" s="3"/>
      <c r="P75" s="3"/>
      <c r="Q75" s="1"/>
      <c r="R75" s="6"/>
      <c r="S75" s="1"/>
      <c r="T75" s="3"/>
      <c r="U75" s="4"/>
      <c r="V75" s="3"/>
      <c r="W75" s="3"/>
      <c r="X75" s="3"/>
      <c r="Y75" s="3"/>
      <c r="Z75" s="3"/>
      <c r="AA75" s="3"/>
      <c r="AB75" s="4"/>
    </row>
    <row r="76" spans="3:28" x14ac:dyDescent="0.3">
      <c r="C76" s="1"/>
      <c r="D76" s="1"/>
      <c r="E76" s="1"/>
      <c r="F76" s="1"/>
      <c r="G76" s="1"/>
      <c r="H76" s="3"/>
      <c r="I76" s="1"/>
      <c r="J76" s="1"/>
      <c r="K76" s="1"/>
      <c r="L76" s="1"/>
      <c r="M76" s="1"/>
      <c r="N76" s="1"/>
      <c r="O76" s="3"/>
      <c r="P76" s="3"/>
      <c r="Q76" s="1"/>
      <c r="R76" s="6"/>
      <c r="S76" s="1"/>
      <c r="T76" s="3"/>
      <c r="U76" s="4"/>
      <c r="V76" s="3"/>
      <c r="W76" s="3"/>
      <c r="X76" s="3"/>
      <c r="Y76" s="3"/>
      <c r="Z76" s="3"/>
      <c r="AA76" s="3"/>
      <c r="AB76" s="4"/>
    </row>
    <row r="77" spans="3:28" x14ac:dyDescent="0.3">
      <c r="C77" s="1"/>
      <c r="D77" s="1"/>
      <c r="E77" s="1"/>
      <c r="F77" s="1"/>
      <c r="G77" s="1"/>
      <c r="H77" s="3"/>
      <c r="I77" s="1"/>
      <c r="J77" s="1"/>
      <c r="K77" s="1"/>
      <c r="L77" s="1"/>
      <c r="M77" s="1"/>
      <c r="N77" s="1"/>
      <c r="O77" s="3"/>
      <c r="P77" s="3"/>
      <c r="Q77" s="1"/>
      <c r="R77" s="6"/>
      <c r="S77" s="1"/>
      <c r="T77" s="3"/>
      <c r="U77" s="4"/>
      <c r="V77" s="3"/>
      <c r="W77" s="3"/>
      <c r="X77" s="3"/>
      <c r="Y77" s="3"/>
      <c r="Z77" s="3"/>
      <c r="AA77" s="3"/>
      <c r="AB77" s="4"/>
    </row>
    <row r="78" spans="3:28" x14ac:dyDescent="0.3">
      <c r="C78" s="1"/>
      <c r="D78" s="1"/>
      <c r="E78" s="1"/>
      <c r="F78" s="1"/>
      <c r="G78" s="1"/>
      <c r="H78" s="3"/>
      <c r="I78" s="1"/>
      <c r="J78" s="1"/>
      <c r="K78" s="1"/>
      <c r="L78" s="1"/>
      <c r="M78" s="1"/>
      <c r="N78" s="1"/>
      <c r="O78" s="3"/>
      <c r="P78" s="3"/>
      <c r="Q78" s="1"/>
      <c r="R78" s="6"/>
      <c r="S78" s="1"/>
      <c r="T78" s="3"/>
      <c r="U78" s="4"/>
      <c r="V78" s="3"/>
      <c r="W78" s="3"/>
      <c r="X78" s="3"/>
      <c r="Y78" s="3"/>
      <c r="Z78" s="3"/>
      <c r="AA78" s="3"/>
      <c r="AB78" s="4"/>
    </row>
    <row r="79" spans="3:28" x14ac:dyDescent="0.3">
      <c r="C79" s="1"/>
      <c r="D79" s="1"/>
      <c r="E79" s="1"/>
      <c r="F79" s="1"/>
      <c r="G79" s="1"/>
      <c r="H79" s="3"/>
      <c r="I79" s="1"/>
      <c r="J79" s="1"/>
      <c r="K79" s="1"/>
      <c r="L79" s="1"/>
      <c r="M79" s="1"/>
      <c r="N79" s="1"/>
      <c r="O79" s="3"/>
      <c r="P79" s="3"/>
      <c r="Q79" s="1"/>
      <c r="R79" s="6"/>
      <c r="S79" s="1"/>
      <c r="T79" s="3"/>
      <c r="U79" s="4"/>
      <c r="V79" s="3"/>
      <c r="W79" s="3"/>
      <c r="X79" s="3"/>
      <c r="Y79" s="3"/>
      <c r="Z79" s="3"/>
      <c r="AA79" s="3"/>
      <c r="AB79" s="4"/>
    </row>
    <row r="80" spans="3:28" x14ac:dyDescent="0.3">
      <c r="C80" s="1"/>
      <c r="D80" s="1"/>
      <c r="E80" s="1"/>
      <c r="F80" s="1"/>
      <c r="G80" s="1"/>
      <c r="H80" s="3"/>
      <c r="I80" s="1"/>
      <c r="J80" s="1"/>
      <c r="K80" s="1"/>
      <c r="L80" s="1"/>
      <c r="M80" s="1"/>
      <c r="N80" s="1"/>
      <c r="O80" s="3"/>
      <c r="P80" s="3"/>
      <c r="Q80" s="1"/>
      <c r="R80" s="6"/>
      <c r="S80" s="1"/>
      <c r="T80" s="3"/>
      <c r="U80" s="4"/>
      <c r="V80" s="3"/>
      <c r="W80" s="3"/>
      <c r="X80" s="3"/>
      <c r="Y80" s="3"/>
      <c r="Z80" s="3"/>
      <c r="AA80" s="3"/>
      <c r="AB80" s="4"/>
    </row>
    <row r="81" spans="3:28" x14ac:dyDescent="0.3">
      <c r="C81" s="1"/>
      <c r="D81" s="1"/>
      <c r="E81" s="1"/>
      <c r="F81" s="1"/>
      <c r="G81" s="1"/>
      <c r="H81" s="3"/>
      <c r="I81" s="1"/>
      <c r="J81" s="1"/>
      <c r="K81" s="1"/>
      <c r="L81" s="1"/>
      <c r="M81" s="1"/>
      <c r="N81" s="1"/>
      <c r="O81" s="3"/>
      <c r="P81" s="3"/>
      <c r="Q81" s="1"/>
      <c r="R81" s="6"/>
      <c r="S81" s="1"/>
      <c r="T81" s="3"/>
      <c r="U81" s="4"/>
      <c r="V81" s="3"/>
      <c r="W81" s="3"/>
      <c r="X81" s="3"/>
      <c r="Y81" s="3"/>
      <c r="Z81" s="3"/>
      <c r="AA81" s="3"/>
      <c r="AB81" s="4"/>
    </row>
    <row r="82" spans="3:28" x14ac:dyDescent="0.3">
      <c r="C82" s="1"/>
      <c r="D82" s="1"/>
      <c r="E82" s="1"/>
      <c r="F82" s="1"/>
      <c r="G82" s="1"/>
      <c r="H82" s="3"/>
      <c r="I82" s="1"/>
      <c r="J82" s="1"/>
      <c r="K82" s="1"/>
      <c r="L82" s="1"/>
      <c r="M82" s="1"/>
      <c r="N82" s="1"/>
      <c r="O82" s="3"/>
      <c r="P82" s="3"/>
      <c r="Q82" s="1"/>
      <c r="R82" s="6"/>
      <c r="S82" s="1"/>
      <c r="T82" s="3"/>
      <c r="U82" s="4"/>
      <c r="V82" s="3"/>
      <c r="W82" s="3"/>
      <c r="X82" s="3"/>
      <c r="Y82" s="3"/>
      <c r="Z82" s="3"/>
      <c r="AA82" s="3"/>
      <c r="AB82" s="4"/>
    </row>
    <row r="83" spans="3:28" x14ac:dyDescent="0.3"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  <c r="O83" s="3"/>
      <c r="P83" s="3"/>
      <c r="Q83" s="1"/>
      <c r="R83" s="6"/>
      <c r="S83" s="1"/>
      <c r="T83" s="3"/>
      <c r="U83" s="4"/>
      <c r="V83" s="3"/>
      <c r="W83" s="3"/>
      <c r="X83" s="3"/>
      <c r="Y83" s="3"/>
      <c r="Z83" s="3"/>
      <c r="AA83" s="3"/>
      <c r="AB83" s="4"/>
    </row>
    <row r="84" spans="3:28" x14ac:dyDescent="0.3"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  <c r="O84" s="3"/>
      <c r="P84" s="3"/>
      <c r="Q84" s="1"/>
      <c r="R84" s="6"/>
      <c r="S84" s="1"/>
      <c r="T84" s="3"/>
      <c r="U84" s="4"/>
      <c r="V84" s="3"/>
      <c r="W84" s="3"/>
      <c r="X84" s="3"/>
      <c r="Y84" s="3"/>
      <c r="Z84" s="3"/>
      <c r="AA84" s="3"/>
      <c r="AB84" s="4"/>
    </row>
    <row r="85" spans="3:28" x14ac:dyDescent="0.3"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  <c r="O85" s="3"/>
      <c r="P85" s="3"/>
      <c r="Q85" s="1"/>
      <c r="R85" s="6"/>
      <c r="S85" s="1"/>
      <c r="T85" s="3"/>
      <c r="U85" s="4"/>
      <c r="V85" s="3"/>
      <c r="W85" s="3"/>
      <c r="X85" s="3"/>
      <c r="Y85" s="3"/>
      <c r="Z85" s="3"/>
      <c r="AA85" s="3"/>
      <c r="AB85" s="4"/>
    </row>
    <row r="86" spans="3:28" x14ac:dyDescent="0.3">
      <c r="C86" s="1"/>
      <c r="D86" s="1"/>
      <c r="E86" s="1"/>
      <c r="F86" s="1"/>
      <c r="G86" s="1"/>
      <c r="H86" s="3"/>
      <c r="I86" s="1"/>
      <c r="J86" s="1"/>
      <c r="K86" s="1"/>
      <c r="L86" s="1"/>
      <c r="M86" s="1"/>
      <c r="N86" s="1"/>
      <c r="O86" s="3"/>
      <c r="P86" s="3"/>
      <c r="Q86" s="1"/>
      <c r="R86" s="6"/>
      <c r="S86" s="1"/>
      <c r="T86" s="3"/>
      <c r="U86" s="4"/>
      <c r="V86" s="3"/>
      <c r="W86" s="3"/>
      <c r="X86" s="3"/>
      <c r="Y86" s="3"/>
      <c r="Z86" s="3"/>
      <c r="AA86" s="3"/>
      <c r="AB86" s="4"/>
    </row>
    <row r="87" spans="3:28" x14ac:dyDescent="0.3">
      <c r="C87" s="1"/>
      <c r="D87" s="1"/>
      <c r="E87" s="1"/>
      <c r="F87" s="1"/>
      <c r="G87" s="1"/>
      <c r="H87" s="3"/>
      <c r="I87" s="1"/>
      <c r="J87" s="1"/>
      <c r="K87" s="1"/>
      <c r="L87" s="1"/>
      <c r="M87" s="1"/>
      <c r="N87" s="1"/>
      <c r="O87" s="3"/>
      <c r="P87" s="3"/>
      <c r="Q87" s="1"/>
      <c r="R87" s="6"/>
      <c r="S87" s="1"/>
      <c r="T87" s="3"/>
      <c r="U87" s="4"/>
      <c r="V87" s="3"/>
      <c r="W87" s="3"/>
      <c r="X87" s="3"/>
      <c r="Y87" s="3"/>
      <c r="Z87" s="3"/>
      <c r="AA87" s="3"/>
      <c r="AB87" s="4"/>
    </row>
    <row r="88" spans="3:28" x14ac:dyDescent="0.3">
      <c r="C88" s="1"/>
      <c r="D88" s="1"/>
      <c r="E88" s="1"/>
      <c r="F88" s="1"/>
      <c r="G88" s="1"/>
      <c r="H88" s="3"/>
      <c r="I88" s="1"/>
      <c r="J88" s="1"/>
      <c r="K88" s="1"/>
      <c r="L88" s="1"/>
      <c r="M88" s="1"/>
      <c r="N88" s="1"/>
      <c r="O88" s="3"/>
      <c r="P88" s="3"/>
      <c r="Q88" s="1"/>
      <c r="R88" s="6"/>
      <c r="S88" s="1"/>
      <c r="T88" s="3"/>
      <c r="U88" s="4"/>
      <c r="V88" s="3"/>
      <c r="W88" s="3"/>
      <c r="X88" s="3"/>
      <c r="Y88" s="3"/>
      <c r="Z88" s="3"/>
      <c r="AA88" s="3"/>
      <c r="AB88" s="4"/>
    </row>
    <row r="89" spans="3:28" x14ac:dyDescent="0.3">
      <c r="C89" s="1"/>
      <c r="D89" s="1"/>
      <c r="E89" s="1"/>
      <c r="F89" s="1"/>
      <c r="G89" s="1"/>
      <c r="H89" s="3"/>
      <c r="I89" s="1"/>
      <c r="J89" s="1"/>
      <c r="K89" s="1"/>
      <c r="L89" s="1"/>
      <c r="M89" s="1"/>
      <c r="N89" s="1"/>
      <c r="O89" s="3"/>
      <c r="P89" s="3"/>
      <c r="Q89" s="1"/>
      <c r="R89" s="6"/>
      <c r="S89" s="1"/>
      <c r="T89" s="3"/>
      <c r="U89" s="4"/>
      <c r="V89" s="3"/>
      <c r="W89" s="3"/>
      <c r="X89" s="3"/>
      <c r="Y89" s="3"/>
      <c r="Z89" s="3"/>
      <c r="AA89" s="3"/>
      <c r="AB89" s="4"/>
    </row>
    <row r="90" spans="3:28" x14ac:dyDescent="0.3"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  <c r="O90" s="3"/>
      <c r="P90" s="3"/>
      <c r="Q90" s="1"/>
      <c r="R90" s="6"/>
      <c r="S90" s="1"/>
      <c r="T90" s="3"/>
      <c r="U90" s="4"/>
      <c r="V90" s="3"/>
      <c r="W90" s="3"/>
      <c r="X90" s="3"/>
      <c r="Y90" s="3"/>
      <c r="Z90" s="3"/>
      <c r="AA90" s="3"/>
      <c r="AB90" s="4"/>
    </row>
    <row r="91" spans="3:28" x14ac:dyDescent="0.3">
      <c r="C91" s="1"/>
      <c r="D91" s="1"/>
      <c r="E91" s="1"/>
      <c r="F91" s="1"/>
      <c r="G91" s="1"/>
      <c r="H91" s="3"/>
      <c r="I91" s="1"/>
      <c r="J91" s="1"/>
      <c r="K91" s="1"/>
      <c r="L91" s="1"/>
      <c r="M91" s="1"/>
      <c r="N91" s="1"/>
      <c r="O91" s="3"/>
      <c r="P91" s="3"/>
      <c r="Q91" s="1"/>
      <c r="R91" s="6"/>
      <c r="S91" s="1"/>
      <c r="T91" s="3"/>
      <c r="U91" s="4"/>
      <c r="V91" s="3"/>
      <c r="W91" s="3"/>
      <c r="X91" s="3"/>
      <c r="Y91" s="3"/>
      <c r="Z91" s="3"/>
      <c r="AA91" s="3"/>
      <c r="AB91" s="4"/>
    </row>
    <row r="92" spans="3:28" x14ac:dyDescent="0.3">
      <c r="C92" s="1"/>
      <c r="D92" s="1"/>
      <c r="E92" s="1"/>
      <c r="F92" s="1"/>
      <c r="G92" s="1"/>
      <c r="H92" s="3"/>
      <c r="I92" s="1"/>
      <c r="J92" s="1"/>
      <c r="K92" s="1"/>
      <c r="L92" s="1"/>
      <c r="M92" s="1"/>
      <c r="N92" s="1"/>
      <c r="O92" s="3"/>
      <c r="P92" s="3"/>
      <c r="Q92" s="1"/>
      <c r="R92" s="6"/>
      <c r="S92" s="1"/>
      <c r="T92" s="3"/>
      <c r="U92" s="4"/>
      <c r="V92" s="3"/>
      <c r="W92" s="3"/>
      <c r="X92" s="3"/>
      <c r="Y92" s="3"/>
      <c r="Z92" s="3"/>
      <c r="AA92" s="3"/>
      <c r="AB92" s="4"/>
    </row>
    <row r="93" spans="3:28" x14ac:dyDescent="0.3"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3"/>
      <c r="P93" s="3"/>
      <c r="Q93" s="1"/>
      <c r="R93" s="6"/>
      <c r="S93" s="1"/>
      <c r="T93" s="3"/>
      <c r="U93" s="4"/>
      <c r="V93" s="3"/>
      <c r="W93" s="3"/>
      <c r="X93" s="3"/>
      <c r="Y93" s="3"/>
      <c r="Z93" s="3"/>
      <c r="AA93" s="3"/>
      <c r="AB93" s="4"/>
    </row>
    <row r="94" spans="3:28" x14ac:dyDescent="0.3"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  <c r="O94" s="3"/>
      <c r="P94" s="3"/>
      <c r="Q94" s="1"/>
      <c r="R94" s="6"/>
      <c r="S94" s="1"/>
      <c r="T94" s="3"/>
      <c r="U94" s="4"/>
      <c r="V94" s="3"/>
      <c r="W94" s="3"/>
      <c r="X94" s="3"/>
      <c r="Y94" s="3"/>
      <c r="Z94" s="3"/>
      <c r="AA94" s="3"/>
      <c r="AB94" s="4"/>
    </row>
    <row r="95" spans="3:28" x14ac:dyDescent="0.3"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  <c r="O95" s="3"/>
      <c r="P95" s="3"/>
      <c r="Q95" s="1"/>
      <c r="R95" s="6"/>
      <c r="S95" s="1"/>
      <c r="T95" s="3"/>
      <c r="U95" s="4"/>
      <c r="V95" s="3"/>
      <c r="W95" s="3"/>
      <c r="X95" s="3"/>
      <c r="Y95" s="3"/>
      <c r="Z95" s="3"/>
      <c r="AA95" s="3"/>
      <c r="AB95" s="4"/>
    </row>
    <row r="96" spans="3:28" x14ac:dyDescent="0.3">
      <c r="C96" s="1"/>
      <c r="D96" s="1"/>
      <c r="E96" s="1"/>
      <c r="F96" s="1"/>
      <c r="G96" s="1"/>
      <c r="H96" s="3"/>
      <c r="I96" s="1"/>
      <c r="J96" s="1"/>
      <c r="K96" s="1"/>
      <c r="L96" s="1"/>
      <c r="M96" s="1"/>
      <c r="N96" s="1"/>
      <c r="O96" s="3"/>
      <c r="P96" s="3"/>
      <c r="Q96" s="1"/>
      <c r="R96" s="6"/>
      <c r="S96" s="1"/>
      <c r="T96" s="3"/>
      <c r="U96" s="4"/>
      <c r="V96" s="3"/>
      <c r="W96" s="3"/>
      <c r="X96" s="3"/>
      <c r="Y96" s="3"/>
      <c r="Z96" s="3"/>
      <c r="AA96" s="3"/>
      <c r="AB96" s="4"/>
    </row>
    <row r="97" spans="3:28" x14ac:dyDescent="0.3"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  <c r="O97" s="3"/>
      <c r="P97" s="3"/>
      <c r="Q97" s="1"/>
      <c r="R97" s="6"/>
      <c r="S97" s="1"/>
      <c r="T97" s="3"/>
      <c r="U97" s="4"/>
      <c r="V97" s="3"/>
      <c r="W97" s="3"/>
      <c r="X97" s="3"/>
      <c r="Y97" s="3"/>
      <c r="Z97" s="3"/>
      <c r="AA97" s="3"/>
      <c r="AB97" s="4"/>
    </row>
    <row r="98" spans="3:28" x14ac:dyDescent="0.3"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  <c r="O98" s="3"/>
      <c r="P98" s="3"/>
      <c r="Q98" s="1"/>
      <c r="R98" s="6"/>
      <c r="S98" s="1"/>
      <c r="T98" s="3"/>
      <c r="U98" s="4"/>
      <c r="V98" s="3"/>
      <c r="W98" s="3"/>
      <c r="X98" s="3"/>
      <c r="Y98" s="3"/>
      <c r="Z98" s="3"/>
      <c r="AA98" s="3"/>
      <c r="AB98" s="4"/>
    </row>
    <row r="99" spans="3:28" x14ac:dyDescent="0.3"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  <c r="O99" s="3"/>
      <c r="P99" s="3"/>
      <c r="Q99" s="1"/>
      <c r="R99" s="6"/>
      <c r="S99" s="1"/>
      <c r="T99" s="3"/>
      <c r="U99" s="4"/>
      <c r="V99" s="3"/>
      <c r="W99" s="3"/>
      <c r="X99" s="3"/>
      <c r="Y99" s="3"/>
      <c r="Z99" s="3"/>
      <c r="AA99" s="3"/>
      <c r="AB99" s="4"/>
    </row>
    <row r="100" spans="3:28" x14ac:dyDescent="0.3"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3"/>
      <c r="P100" s="3"/>
      <c r="Q100" s="1"/>
      <c r="R100" s="6"/>
      <c r="S100" s="1"/>
      <c r="T100" s="3"/>
      <c r="U100" s="4"/>
      <c r="V100" s="3"/>
      <c r="W100" s="3"/>
      <c r="X100" s="3"/>
      <c r="Y100" s="3"/>
      <c r="Z100" s="3"/>
      <c r="AA100" s="3"/>
      <c r="AB100" s="4"/>
    </row>
    <row r="101" spans="3:28" x14ac:dyDescent="0.3"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3"/>
      <c r="P101" s="3"/>
      <c r="Q101" s="1"/>
      <c r="R101" s="6"/>
      <c r="S101" s="1"/>
      <c r="T101" s="3"/>
      <c r="U101" s="4"/>
      <c r="V101" s="3"/>
      <c r="W101" s="3"/>
      <c r="X101" s="3"/>
      <c r="Y101" s="3"/>
      <c r="Z101" s="3"/>
      <c r="AA101" s="3"/>
      <c r="AB101" s="4"/>
    </row>
    <row r="102" spans="3:28" x14ac:dyDescent="0.3"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3"/>
      <c r="P102" s="3"/>
      <c r="Q102" s="1"/>
      <c r="R102" s="6"/>
      <c r="S102" s="1"/>
      <c r="T102" s="3"/>
      <c r="U102" s="4"/>
      <c r="V102" s="3"/>
      <c r="W102" s="3"/>
      <c r="X102" s="3"/>
      <c r="Y102" s="3"/>
      <c r="Z102" s="3"/>
      <c r="AA102" s="3"/>
      <c r="AB102" s="4"/>
    </row>
    <row r="103" spans="3:28" x14ac:dyDescent="0.3"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3"/>
      <c r="P103" s="3"/>
      <c r="Q103" s="1"/>
      <c r="R103" s="6"/>
      <c r="S103" s="1"/>
      <c r="T103" s="3"/>
      <c r="U103" s="4"/>
      <c r="V103" s="3"/>
      <c r="W103" s="3"/>
      <c r="X103" s="3"/>
      <c r="Y103" s="3"/>
      <c r="Z103" s="3"/>
      <c r="AA103" s="3"/>
      <c r="AB103" s="4"/>
    </row>
    <row r="104" spans="3:28" x14ac:dyDescent="0.3"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3"/>
      <c r="P104" s="3"/>
      <c r="Q104" s="1"/>
      <c r="R104" s="6"/>
      <c r="S104" s="1"/>
      <c r="T104" s="3"/>
      <c r="U104" s="4"/>
      <c r="V104" s="3"/>
      <c r="W104" s="3"/>
      <c r="X104" s="3"/>
      <c r="Y104" s="3"/>
      <c r="Z104" s="3"/>
      <c r="AA104" s="3"/>
      <c r="AB104" s="4"/>
    </row>
    <row r="105" spans="3:28" x14ac:dyDescent="0.3"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3"/>
      <c r="P105" s="3"/>
      <c r="Q105" s="1"/>
      <c r="R105" s="6"/>
      <c r="S105" s="1"/>
      <c r="T105" s="3"/>
      <c r="U105" s="4"/>
      <c r="V105" s="3"/>
      <c r="W105" s="3"/>
      <c r="X105" s="3"/>
      <c r="Y105" s="3"/>
      <c r="Z105" s="3"/>
      <c r="AA105" s="3"/>
      <c r="AB105" s="4"/>
    </row>
    <row r="106" spans="3:28" x14ac:dyDescent="0.3"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3"/>
      <c r="P106" s="3"/>
      <c r="Q106" s="1"/>
      <c r="R106" s="6"/>
      <c r="S106" s="1"/>
      <c r="T106" s="3"/>
      <c r="U106" s="4"/>
      <c r="V106" s="3"/>
      <c r="W106" s="3"/>
      <c r="X106" s="3"/>
      <c r="Y106" s="3"/>
      <c r="Z106" s="3"/>
      <c r="AA106" s="3"/>
      <c r="AB106" s="4"/>
    </row>
    <row r="107" spans="3:28" x14ac:dyDescent="0.3"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3"/>
      <c r="P107" s="3"/>
      <c r="Q107" s="1"/>
      <c r="R107" s="6"/>
      <c r="S107" s="1"/>
      <c r="T107" s="3"/>
      <c r="U107" s="4"/>
      <c r="V107" s="3"/>
      <c r="W107" s="3"/>
      <c r="X107" s="3"/>
      <c r="Y107" s="3"/>
      <c r="Z107" s="3"/>
      <c r="AA107" s="3"/>
      <c r="AB107" s="4"/>
    </row>
    <row r="108" spans="3:28" x14ac:dyDescent="0.3"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3"/>
      <c r="P108" s="3"/>
      <c r="Q108" s="1"/>
      <c r="R108" s="6"/>
      <c r="S108" s="1"/>
      <c r="T108" s="3"/>
      <c r="U108" s="4"/>
      <c r="V108" s="3"/>
      <c r="W108" s="3"/>
      <c r="X108" s="3"/>
      <c r="Y108" s="3"/>
      <c r="Z108" s="3"/>
      <c r="AA108" s="3"/>
      <c r="AB108" s="4"/>
    </row>
    <row r="109" spans="3:28" x14ac:dyDescent="0.3"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3"/>
      <c r="P109" s="3"/>
      <c r="Q109" s="1"/>
      <c r="R109" s="6"/>
      <c r="S109" s="1"/>
      <c r="T109" s="3"/>
      <c r="U109" s="4"/>
      <c r="V109" s="3"/>
      <c r="W109" s="3"/>
      <c r="X109" s="3"/>
      <c r="Y109" s="3"/>
      <c r="Z109" s="3"/>
      <c r="AA109" s="3"/>
      <c r="AB109" s="4"/>
    </row>
  </sheetData>
  <dataValidations count="4">
    <dataValidation type="list" allowBlank="1" showInputMessage="1" showErrorMessage="1" sqref="N6:N13" xr:uid="{6C5F1907-B7AA-4A38-BEA8-EC0DD5D6517F}">
      <formula1>"Perfil del contratante,Web/Ley de transparencia"</formula1>
    </dataValidation>
    <dataValidation type="list" allowBlank="1" showInputMessage="1" showErrorMessage="1" sqref="M6:M13" xr:uid="{E904EF5E-EE91-4917-BFE9-68D8D94D601A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C6:C13" xr:uid="{C75D15B1-83EB-4426-8E54-68FA142C24C9}">
      <formula1>"ELABORACIÓN,PUBLICADA EN LA PLATAFORMA,ADJUDICADA,CERRADA"</formula1>
    </dataValidation>
    <dataValidation type="list" allowBlank="1" showInputMessage="1" showErrorMessage="1" sqref="H15 H6:H13" xr:uid="{55EF8502-243A-41E4-89FF-5BA1FAE50DB4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F2E1-071F-4D40-ADA8-2C052A8D15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2020_1T</vt:lpstr>
      <vt:lpstr>2020_2T</vt:lpstr>
      <vt:lpstr>2020_3T</vt:lpstr>
      <vt:lpstr>2020_4T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Álvaro Gil Torrano</cp:lastModifiedBy>
  <cp:lastPrinted>2019-03-08T13:00:20Z</cp:lastPrinted>
  <dcterms:created xsi:type="dcterms:W3CDTF">2018-12-17T10:42:42Z</dcterms:created>
  <dcterms:modified xsi:type="dcterms:W3CDTF">2021-01-27T13:11:59Z</dcterms:modified>
</cp:coreProperties>
</file>